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theme/theme1.xml" ContentType="application/vnd.openxmlformats-officedocument.theme+xml"/>
  <Override PartName="/xl/sharedStrings.xml" ContentType="application/vnd.openxmlformats-officedocument.spreadsheetml.sharedStrings+xml"/>
  <Override PartName="/xl/media/image1.jpeg" ContentType="image/jpeg"/>
  <Override PartName="/xl/media/image2.jpeg" ContentType="image/jpeg"/>
  <Override PartName="/xl/media/image8.png" ContentType="image/png"/>
  <Override PartName="/xl/media/image3.jpeg" ContentType="image/jpeg"/>
  <Override PartName="/xl/media/image5.png" ContentType="image/png"/>
  <Override PartName="/xl/media/image4.jpeg" ContentType="image/jpeg"/>
  <Override PartName="/xl/media/image6.jpeg" ContentType="image/jpeg"/>
  <Override PartName="/xl/media/image7.jpeg" ContentType="image/jpeg"/>
  <Override PartName="/xl/media/image9.jpeg" ContentType="image/jpe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10&quot; Rules" sheetId="1" state="visible" r:id="rId3"/>
    <sheet name="20&quot; Rules" sheetId="2" state="visible" r:id="rId4"/>
    <sheet name="Sources" sheetId="3" state="visible" r:id="rId5"/>
    <sheet name="Revision History" sheetId="4" state="visible" r:id="rId6"/>
    <sheet name="044201, 799620" sheetId="5" state="visible" r:id="rId7"/>
    <sheet name="403487" sheetId="6" state="visible" r:id="rId8"/>
    <sheet name="564351" sheetId="7" state="visible" r:id="rId9"/>
  </sheets>
  <definedNames>
    <definedName function="false" hidden="true" localSheetId="0" name="_xlnm._FilterDatabase" vbProcedure="false">'10" Rules'!$A$1:$T$60</definedName>
    <definedName function="false" hidden="true" localSheetId="1" name="_xlnm._FilterDatabase" vbProcedure="false">'20" Rules'!$B$1:$P$14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<sst xmlns="http://schemas.openxmlformats.org/spreadsheetml/2006/main" count="888" uniqueCount="272">
  <si>
    <t xml:space="preserve">Type</t>
  </si>
  <si>
    <t xml:space="preserve">Serial #</t>
  </si>
  <si>
    <t xml:space="preserve">Adjusted Serial #</t>
  </si>
  <si>
    <t xml:space="preserve">Delta</t>
  </si>
  <si>
    <t xml:space="preserve">Logo</t>
  </si>
  <si>
    <t xml:space="preserve">Year of Production</t>
  </si>
  <si>
    <t xml:space="preserve">Source</t>
  </si>
  <si>
    <t xml:space="preserve">Cursor Type</t>
  </si>
  <si>
    <t xml:space="preserve">Label orientation (Horizontal/Vertical)</t>
  </si>
  <si>
    <t xml:space="preserve">Label orientation (Landscape/Portrait)</t>
  </si>
  <si>
    <t xml:space="preserve">Extended Slide?</t>
  </si>
  <si>
    <t xml:space="preserve">L Scale</t>
  </si>
  <si>
    <t xml:space="preserve">45 on T</t>
  </si>
  <si>
    <t xml:space="preserve">A over DF?</t>
  </si>
  <si>
    <t xml:space="preserve">Stock Length (cm)</t>
  </si>
  <si>
    <t xml:space="preserve">Slide Length (cm)</t>
  </si>
  <si>
    <t xml:space="preserve">Picture of Serial #?</t>
  </si>
  <si>
    <t xml:space="preserve">Comments</t>
  </si>
  <si>
    <t xml:space="preserve">Link</t>
  </si>
  <si>
    <t xml:space="preserve">Revision Added</t>
  </si>
  <si>
    <t xml:space="preserve">UW Polyphase</t>
  </si>
  <si>
    <t xml:space="preserve">KEUFFEL &amp; ESSER CO. N.Y.</t>
  </si>
  <si>
    <t xml:space="preserve">MS</t>
  </si>
  <si>
    <t xml:space="preserve">Frameless</t>
  </si>
  <si>
    <t xml:space="preserve">H</t>
  </si>
  <si>
    <t xml:space="preserve">N</t>
  </si>
  <si>
    <t xml:space="preserve">N/A</t>
  </si>
  <si>
    <t xml:space="preserve">Y</t>
  </si>
  <si>
    <t xml:space="preserve">https://followingtherules.info/ke-mystery-rules-update.html</t>
  </si>
  <si>
    <t xml:space="preserve">Rev 1</t>
  </si>
  <si>
    <t xml:space="preserve">PT</t>
  </si>
  <si>
    <t xml:space="preserve">Dated to 1931 by PT</t>
  </si>
  <si>
    <t xml:space="preserve">https://osgalleries.org/collectors/tarantolo/kandemyst_info_and_image.cgi?string=KEU464</t>
  </si>
  <si>
    <t xml:space="preserve">WP</t>
  </si>
  <si>
    <t xml:space="preserve">Serial # not visible in picture, but listed in description.</t>
  </si>
  <si>
    <t xml:space="preserve">https://www.worthpoint.com/worthopedia/keuffel-esser-slide-rule-with-case</t>
  </si>
  <si>
    <t xml:space="preserve">V</t>
  </si>
  <si>
    <t xml:space="preserve">https://osgalleries.org/collectors/tarantolo/kandemyst_info_and_image.cgi?string=KEU192</t>
  </si>
  <si>
    <t xml:space="preserve">Improved</t>
  </si>
  <si>
    <t xml:space="preserve">Serial # not visible in picture, but listed in description.
Rear of slide rule not visible in pictures. Improved cursor is probably a replacement - serial number indicates that a frameless cursor would originally have come with the rule.</t>
  </si>
  <si>
    <t xml:space="preserve">https://www.worthpoint.com/worthopedia/antique-slide-rule-e-keuffel-esser-403817541</t>
  </si>
  <si>
    <t xml:space="preserve">Beghin</t>
  </si>
  <si>
    <t xml:space="preserve">K&amp;ECo</t>
  </si>
  <si>
    <t xml:space="preserve">https://osgalleries.org/collectors/tarantolo/kandemyst_info_and_image.cgi?string=KEU116</t>
  </si>
  <si>
    <t xml:space="preserve">EB</t>
  </si>
  <si>
    <t xml:space="preserve">For sale as part of a slide rule lot on eBay.
Improved cursor is probably a replacement - serial number indicates that a frameless cursor would originally have come with the rule.</t>
  </si>
  <si>
    <t xml:space="preserve">See picture in numbered sheet</t>
  </si>
  <si>
    <t xml:space="preserve">DC</t>
  </si>
  <si>
    <t xml:space="preserve">https://sliderules.lovett.com/groupsio/isrg/displaymessage.cgi?num=7507</t>
  </si>
  <si>
    <t xml:space="preserve">EC</t>
  </si>
  <si>
    <t xml:space="preserve">Improved with Patent Pending Mark</t>
  </si>
  <si>
    <t xml:space="preserve">https://sliderules.lovett.com/groupsio/isrg/displaymessage.cgi?num=7506</t>
  </si>
  <si>
    <t xml:space="preserve">CO</t>
  </si>
  <si>
    <t xml:space="preserve">Reference says slide is marked 'K&amp;ECo.' 
Serial number is given as 4689XX. I assigned serial number 468950.</t>
  </si>
  <si>
    <t xml:space="preserve">https://sliderules.lovett.com/groupsio/isrg/displaymessage.cgi?num=10703</t>
  </si>
  <si>
    <t xml:space="preserve">Dated to 1934 by PT</t>
  </si>
  <si>
    <t xml:space="preserve">https://osgalleries.org/collectors/tarantolo/kandemyst_info_and_image.cgi?string=KEU399</t>
  </si>
  <si>
    <t xml:space="preserve">K&amp;ECo.</t>
  </si>
  <si>
    <t xml:space="preserve">MOL</t>
  </si>
  <si>
    <t xml:space="preserve">Item 4625 in Michael O'Leary KEXREF</t>
  </si>
  <si>
    <t xml:space="preserve">http://www.mccoys-kecatalogs.com/MichaelOleary/MichaelsLastKEXREF_ver4a.htm</t>
  </si>
  <si>
    <t xml:space="preserve">Rev 2</t>
  </si>
  <si>
    <t xml:space="preserve">K&amp;ECO.</t>
  </si>
  <si>
    <t xml:space="preserve">Per MS, rule belonged to Frank H. Colburn, who attended Iowa State College, now Iowa State University in the 1930's.</t>
  </si>
  <si>
    <t xml:space="preserve">https://followingtherules.info/a-ke-rule-of-mystery.html#a-ke-rule-of-mystery</t>
  </si>
  <si>
    <t xml:space="preserve">https://www.worthpoint.com/worthopedia/e-mystery-slide-rule-mahogany-491306368</t>
  </si>
  <si>
    <t xml:space="preserve">BS</t>
  </si>
  <si>
    <t xml:space="preserve">P</t>
  </si>
  <si>
    <t xml:space="preserve">https://followingtherules.info/images/Mystery2_BenShelley.jpg</t>
  </si>
  <si>
    <t xml:space="preserve">https://www.worthpoint.com/worthopedia/vintage-keuffel-esser-e-co-mannheim-1933734915</t>
  </si>
  <si>
    <t xml:space="preserve">https://www.followingtherules.info/data-sheet-mjs-p-0337.html#data-sheet-mjs-p-0337</t>
  </si>
  <si>
    <t xml:space="preserve">CMC</t>
  </si>
  <si>
    <t xml:space="preserve">In description, McCoy lists the serial number os 529602. However picture of the rule shows a serial number of 529605.</t>
  </si>
  <si>
    <t xml:space="preserve">https://www.mccoys-kecatalogs.com/KECollection/Mystery/Mystery_3.htm</t>
  </si>
  <si>
    <t xml:space="preserve">EG</t>
  </si>
  <si>
    <t xml:space="preserve">https://www.worthpoint.com/worthopedia/keuffel-esser-co-e-slide-rule-529610-3927497313</t>
  </si>
  <si>
    <t xml:space="preserve">https://www.worthpoint.com/worthopedia/e-slide-rule-vintage-1950-1951-1831036736</t>
  </si>
  <si>
    <t xml:space="preserve">Dated to 1937 by PT</t>
  </si>
  <si>
    <t xml:space="preserve">https://osgalleries.org/collectors/tarantolo/kandemyst_info_and_image.cgi?string=KEU248</t>
  </si>
  <si>
    <t xml:space="preserve">FB</t>
  </si>
  <si>
    <t xml:space="preserve">Facebook marketplace ad. Serial number listed in ad.</t>
  </si>
  <si>
    <t xml:space="preserve">https://www.mccoys-kecatalogs.com/KECollection/Mystery/Mystery_1.htm</t>
  </si>
  <si>
    <t xml:space="preserve">JB</t>
  </si>
  <si>
    <t xml:space="preserve">Previously owned by Wayne Feeley: 
https://sliderules.lovett.com/groupsio/isrg/displaymessage.cgi?num=7473</t>
  </si>
  <si>
    <t xml:space="preserve">DB</t>
  </si>
  <si>
    <t xml:space="preserve">https://groups.io/g/sliderule/message/2931</t>
  </si>
  <si>
    <t xml:space="preserve">UW Beghin</t>
  </si>
  <si>
    <t xml:space="preserve">Serial # not visible in picture, but listed in description. Belonged to Gordon Munger.</t>
  </si>
  <si>
    <t xml:space="preserve">https://www.worthpoint.com/worthopedia/e-keuffel-esser-co-ny-10-slide-rule-1788042429</t>
  </si>
  <si>
    <t xml:space="preserve">Dated to 1940 by PT</t>
  </si>
  <si>
    <t xml:space="preserve">https://osgalleries.org/collectors/tarantolo/kandemyst_info_and_image.cgi?string=KEU249</t>
  </si>
  <si>
    <t xml:space="preserve">Serial number not visible in picture.</t>
  </si>
  <si>
    <t xml:space="preserve">https://www.worthpoint.com/worthopedia/b18-e-mannheim-slide-rule-leather-4676833597</t>
  </si>
  <si>
    <t xml:space="preserve">JW</t>
  </si>
  <si>
    <t xml:space="preserve">https://sliderules.lovett.com/groupsio/isrg/displaymessage.cgi?num=15307</t>
  </si>
  <si>
    <t xml:space="preserve">MR</t>
  </si>
  <si>
    <t xml:space="preserve">https://sites.google.com/gpapps.galenaparkisd.com/myrules/all-purpose/ke-polyphase-4097d</t>
  </si>
  <si>
    <t xml:space="preserve">https://www.worthpoint.com/worthopedia/e-790141-univ-washington-11-2-148782204</t>
  </si>
  <si>
    <t xml:space="preserve">Item 4115 in Michael O'Leary KEXREF</t>
  </si>
  <si>
    <t xml:space="preserve">Dated to 1941 by PT</t>
  </si>
  <si>
    <t xml:space="preserve">https://osgalleries.org/collectors/tarantolo/kandemyst_info_and_image.cgi?string=KEU429</t>
  </si>
  <si>
    <t xml:space="preserve">Cursor has KERCS.</t>
  </si>
  <si>
    <t xml:space="preserve">https://www.worthpoint.com/worthopedia/vtg-slide-rule-keuffel-esser-leather-4628374883</t>
  </si>
  <si>
    <t xml:space="preserve">Serial # not visible in picture, but listed in description.
Cursor has KERCS</t>
  </si>
  <si>
    <t xml:space="preserve">https://www.worthpoint.com/worthopedia/lot-slide-rules-keuffel-esser-uw-3854109071</t>
  </si>
  <si>
    <t xml:space="preserve">RL</t>
  </si>
  <si>
    <t xml:space="preserve">eBay auction from 2011 captured in Rod Lovett's ebay history search engine. Just one picture of the rule is shown in it's case. Serial number is from the auction description. Based on the serial number, it is almost certainly a UW Beghin rule.</t>
  </si>
  <si>
    <t xml:space="preserve">https://sliderules.lovett.com/toprules/special/specialdisplayarticle.cgi?match=2011Oct200663594900&amp;text=Keuffel%20%20and%20%20Esser%20University%20of%20Washington%20Slide%20Rule!%20&amp;language=0</t>
  </si>
  <si>
    <t xml:space="preserve">https://www.mccoys-kecatalogs.com/KECollection/Mystery/Mystery_2.htm</t>
  </si>
  <si>
    <t xml:space="preserve">Dated to 1942 by PT</t>
  </si>
  <si>
    <t xml:space="preserve">https://osgalleries.org/collectors/tarantolo/kandemyst_info_and_image.cgi?string=KEU272</t>
  </si>
  <si>
    <t xml:space="preserve">Serial # not visible in picture, but listed in description. Markings on rear scale not visible in pictures.</t>
  </si>
  <si>
    <t xml:space="preserve">https://www.worthpoint.com/worthopedia/vintage-uw-e-slide-rule-leather-case-525627672</t>
  </si>
  <si>
    <t xml:space="preserve">https://osgalleries.org/collectors/tarantolo/kandemyst_info_and_image.cgi?string=KEU222</t>
  </si>
  <si>
    <t xml:space="preserve">HH</t>
  </si>
  <si>
    <t xml:space="preserve">https://sliderules.lovett.com/groupsio/isrg/displaymessage.cgi?num=44604</t>
  </si>
  <si>
    <t xml:space="preserve">K+E</t>
  </si>
  <si>
    <t xml:space="preserve">Dated to 1948 by PT</t>
  </si>
  <si>
    <t xml:space="preserve">https://osgalleries.org/collectors/tarantolo/kandemyst_info_and_image.cgi?string=KEU437</t>
  </si>
  <si>
    <t xml:space="preserve">MF</t>
  </si>
  <si>
    <t xml:space="preserve">https://www.freystuff.com/mike-frey-slide-rules/keuffel-esser/knemystery-434542/</t>
  </si>
  <si>
    <t xml:space="preserve">Dated to 1949 by PT</t>
  </si>
  <si>
    <t xml:space="preserve">https://osgalleries.org/collectors/tarantolo/kandemyst_info_and_image.cgi?string=KEU266</t>
  </si>
  <si>
    <t xml:space="preserve">H*</t>
  </si>
  <si>
    <t xml:space="preserve">Owned by Michael O'Leary: https://sliderules.lovett.com/groupsio/isrg/displaymessage.cgi?num=7476
Pictured in Herman Van Herwijnen's catalog:</t>
  </si>
  <si>
    <t xml:space="preserve">https://www.sliderulemuseum.com/HSRC/45481.jpg</t>
  </si>
  <si>
    <t xml:space="preserve">TS</t>
  </si>
  <si>
    <t xml:space="preserve">https://sliderules.lovett.com/groupsio/isrg/displaymessage.cgi?num=15346</t>
  </si>
  <si>
    <t xml:space="preserve">Dated to 1951 by PT</t>
  </si>
  <si>
    <t xml:space="preserve">https://osgalleries.org/collectors/tarantolo/kandemyst_info_and_image.cgi?string=KEU476</t>
  </si>
  <si>
    <t xml:space="preserve">ISRM</t>
  </si>
  <si>
    <t xml:space="preserve">https://www.sliderulemuseum.com/KE/KE_MysteryMannheim_V1_sn552914_c1937_4054-3_Stock_with_4097C_Scales_FranklinGFinkCollection_Gifted%20by%20JudyJohnson.jpg</t>
  </si>
  <si>
    <t xml:space="preserve">Description says this example has a frameless cursor, but this would definitely not be the original cursor.</t>
  </si>
  <si>
    <t xml:space="preserve">unknown</t>
  </si>
  <si>
    <t xml:space="preserve">No serial number, but made between 1939 and 1940 based on other characteristics.</t>
  </si>
  <si>
    <t xml:space="preserve">https://www.worthpoint.com/worthopedia/excellent-vintage-keuffel-esser-co-ny-3763738003</t>
  </si>
  <si>
    <t xml:space="preserve">https://www.worthpoint.com/worthopedia/keuffel-esser-e-slide-rule-college-1940955686</t>
  </si>
  <si>
    <t xml:space="preserve">https://www.worthpoint.com/worthopedia/keuffel-esser-4053-university-1940736427</t>
  </si>
  <si>
    <t xml:space="preserve">https://www.worthpoint.com/worthopedia/keuffel-esser-slide-rule-4701-1798770559</t>
  </si>
  <si>
    <t xml:space="preserve">No serial number, but made between 1934 and 1937 based on other characteristics.</t>
  </si>
  <si>
    <t xml:space="preserve">https://www.worthpoint.com/worthopedia/keuffel-esser-mystery-rule-slide-rule-1914205282</t>
  </si>
  <si>
    <t xml:space="preserve">Item 4548 in Michael O'Leary KEXREF. No serial number given, but dates to 1948-1950 based on K+E logo.</t>
  </si>
  <si>
    <t xml:space="preserve">Mystery Rule Type</t>
  </si>
  <si>
    <t xml:space="preserve">Year</t>
  </si>
  <si>
    <t xml:space="preserve">Scales</t>
  </si>
  <si>
    <t xml:space="preserve">45 on T?</t>
  </si>
  <si>
    <t xml:space="preserve">K scale labeled?</t>
  </si>
  <si>
    <t xml:space="preserve">Model # 4104 on rule?</t>
  </si>
  <si>
    <t xml:space="preserve">Rev. added</t>
  </si>
  <si>
    <t xml:space="preserve">20-inch Beghin Type 1</t>
  </si>
  <si>
    <t xml:space="preserve">KEUFFEL &amp; ESSER CO N.Y.</t>
  </si>
  <si>
    <t xml:space="preserve">DF [ CF CIF C ] D
[ Degrees? ]</t>
  </si>
  <si>
    <t xml:space="preserve">PT #1</t>
  </si>
  <si>
    <t xml:space="preserve">https://osgalleries.org/collectors/tarantolo/kandemyst_info_and_image.cgi?string=KEU390</t>
  </si>
  <si>
    <t xml:space="preserve">20-inch Beghin Type 2</t>
  </si>
  <si>
    <t xml:space="preserve">K DF [ CF CI C ] D A
[ S B T ]</t>
  </si>
  <si>
    <t xml:space="preserve">PT #2</t>
  </si>
  <si>
    <t xml:space="preserve">https://osgalleries.org/collectors/tarantolo/kandemyst_info_and_image.cgi?string=KEU281</t>
  </si>
  <si>
    <t xml:space="preserve">A [ B CI C ] D L \ K
[ S A T ]</t>
  </si>
  <si>
    <t xml:space="preserve">PT #3</t>
  </si>
  <si>
    <t xml:space="preserve">https://osgalleries.org/collectors/tarantolo/kandemyst_info_and_image.cgi?string=KEU250</t>
  </si>
  <si>
    <t xml:space="preserve">CA</t>
  </si>
  <si>
    <t xml:space="preserve">CA #1</t>
  </si>
  <si>
    <t xml:space="preserve">From online listing of 8 slide rules for auction in Knoxville TN in July 2020.
Serial number is provided in auction listing - not visible in pictures. Picture of case is also shown in auction listing - no model number visible.
Only top scales visible in picture. Assuming that K scale and scales on rear of the slide are the same as other model 4104 rules.
Lot included a K&amp;E Powerlog and K&amp;E 4082.</t>
  </si>
  <si>
    <t xml:space="preserve">https://caseantiques.com/item/lot-641-2-keuffel-esser-u-s-military-slide-rules-6-others-8-items/</t>
  </si>
  <si>
    <t xml:space="preserve">CMC #1</t>
  </si>
  <si>
    <t xml:space="preserve">Also appears in Michael O'Leary's KEXREF.</t>
  </si>
  <si>
    <t xml:space="preserve">https://www.mccoys-kecatalogs.com/KECollection/Mystery/Mystery_4.htm</t>
  </si>
  <si>
    <t xml:space="preserve">924511</t>
  </si>
  <si>
    <t xml:space="preserve">TW #1</t>
  </si>
  <si>
    <t xml:space="preserve">Dated to either 1945 or 1956 by TW</t>
  </si>
  <si>
    <t xml:space="preserve">https://osgalleries.org/collectors/wyman/singleline.cgi?string=232</t>
  </si>
  <si>
    <t xml:space="preserve">PT #4</t>
  </si>
  <si>
    <t xml:space="preserve">Dated to 1943 by PT</t>
  </si>
  <si>
    <t xml:space="preserve">https://osgalleries.org/collectors/tarantolo/kandemyst_info_and_image.cgi?string=KEU333</t>
  </si>
  <si>
    <t xml:space="preserve">924660</t>
  </si>
  <si>
    <t xml:space="preserve">EB #1</t>
  </si>
  <si>
    <t xml:space="preserve">Ebay April 2024: Item #156173187513, Keuffel &amp; Esser K&amp;E 20-inch "Mystery" Slide Rule w/ side K scale- Serial #924660. Asking price $400. Ron Knapp seller. Asking price $350 as of Sept 2024.</t>
  </si>
  <si>
    <t xml:space="preserve">https://www.ebay.com/itm/156365441188</t>
  </si>
  <si>
    <t xml:space="preserve">044071</t>
  </si>
  <si>
    <t xml:space="preserve">TW #2</t>
  </si>
  <si>
    <t xml:space="preserve">https://osgalleries.org/collectors/wyman/Wyman_201-300/Wyman_0208c.jpg</t>
  </si>
  <si>
    <t xml:space="preserve">044175</t>
  </si>
  <si>
    <t xml:space="preserve">WP #1</t>
  </si>
  <si>
    <t xml:space="preserve">Also appears in the Mike Frey "Inventory of collection". He dates it to 1955.</t>
  </si>
  <si>
    <t xml:space="preserve">https://www.worthpoint.com/worthopedia/uncommon-20-4104-e-military-mystery-3773411826</t>
  </si>
  <si>
    <t xml:space="preserve">044178</t>
  </si>
  <si>
    <t xml:space="preserve">CMC #2</t>
  </si>
  <si>
    <t xml:space="preserve">Dated to 1945/1946 or 1955/1956 by Colt McCoy.</t>
  </si>
  <si>
    <t xml:space="preserve">http://www.mccoys-kecatalogs.com/KECollection/4104/ke4104_1.htm
https://sliderules.lovett.com/toprules/special/specialdisplayarticle.cgi?match=2011Jan150548292059&amp;text=Rare%2020%27%27%20Keuffel%20%20and%20%20Esser%20%3C4104%3E%20Slide%20Rule%20*Mystery%20K%20and%20E%20&amp;language=0</t>
  </si>
  <si>
    <t xml:space="preserve">044201</t>
  </si>
  <si>
    <t xml:space="preserve">CA #2</t>
  </si>
  <si>
    <t xml:space="preserve">From online listing of 8 slide rules for auction in Knoxville TN in July 2020.
Auction listing claims that there is no model number on the rule, but number is visible in picture of rule.
Serial number is provided in auction listing - not visible in pictures. Picture of case is also shown in auction listing - no model number visible.
Only top scales visible in picture. Assuming that K scale and scales on rear of the slide are the same as other model 4104 rules.
Lot included a K&amp;E Powerlog and K&amp;E 4082.</t>
  </si>
  <si>
    <t xml:space="preserve">PT #5</t>
  </si>
  <si>
    <t xml:space="preserve">Dated to 1945 by PT</t>
  </si>
  <si>
    <t xml:space="preserve">https://osgalleries.org/collectors/tarantolo/kandemyst_info_and_image.cgi?string=KEU477</t>
  </si>
  <si>
    <t xml:space="preserve">Owner</t>
  </si>
  <si>
    <t xml:space="preserve">Where Found</t>
  </si>
  <si>
    <t xml:space="preserve">BS </t>
  </si>
  <si>
    <t xml:space="preserve">Ben Shelley</t>
  </si>
  <si>
    <t xml:space="preserve">Mike Syphers website</t>
  </si>
  <si>
    <t xml:space="preserve">Case Antiques auction</t>
  </si>
  <si>
    <t xml:space="preserve">https://caseantiques.com/</t>
  </si>
  <si>
    <t xml:space="preserve">CMC </t>
  </si>
  <si>
    <t xml:space="preserve">Clark Mc Coy</t>
  </si>
  <si>
    <t xml:space="preserve">Clark McCoy Website</t>
  </si>
  <si>
    <t xml:space="preserve">CO </t>
  </si>
  <si>
    <t xml:space="preserve">Charlie Oxford</t>
  </si>
  <si>
    <t xml:space="preserve">ISRG Archives</t>
  </si>
  <si>
    <t xml:space="preserve">DB </t>
  </si>
  <si>
    <t xml:space="preserve">Dennis Boone</t>
  </si>
  <si>
    <t xml:space="preserve">Groups.io</t>
  </si>
  <si>
    <t xml:space="preserve">DC </t>
  </si>
  <si>
    <t xml:space="preserve">Dan Cherry</t>
  </si>
  <si>
    <t xml:space="preserve">EB </t>
  </si>
  <si>
    <t xml:space="preserve">eBay listing</t>
  </si>
  <si>
    <t xml:space="preserve">https://www.ebay.com/</t>
  </si>
  <si>
    <t xml:space="preserve">EC </t>
  </si>
  <si>
    <t xml:space="preserve">Ed Chamberlain</t>
  </si>
  <si>
    <t xml:space="preserve">EG </t>
  </si>
  <si>
    <t xml:space="preserve">Eamonn Gormley</t>
  </si>
  <si>
    <t xml:space="preserve">Personal collection</t>
  </si>
  <si>
    <t xml:space="preserve">FB </t>
  </si>
  <si>
    <t xml:space="preserve">Facebook Marketplace Listing</t>
  </si>
  <si>
    <t xml:space="preserve">https://www.facebook.com/marketplace/</t>
  </si>
  <si>
    <t xml:space="preserve">HH </t>
  </si>
  <si>
    <t xml:space="preserve">Hans Hansen</t>
  </si>
  <si>
    <t xml:space="preserve">ISRM </t>
  </si>
  <si>
    <t xml:space="preserve">International Slide Rule Museum</t>
  </si>
  <si>
    <t xml:space="preserve">Website</t>
  </si>
  <si>
    <t xml:space="preserve">JB </t>
  </si>
  <si>
    <t xml:space="preserve">Jay Ballauer</t>
  </si>
  <si>
    <t xml:space="preserve">JW </t>
  </si>
  <si>
    <t xml:space="preserve">Jeff Wiener</t>
  </si>
  <si>
    <t xml:space="preserve">MOL </t>
  </si>
  <si>
    <t xml:space="preserve">Michael O'Leary</t>
  </si>
  <si>
    <t xml:space="preserve">MR </t>
  </si>
  <si>
    <t xml:space="preserve">Miguel Ramierez</t>
  </si>
  <si>
    <t xml:space="preserve">Miguel Ramierez Website</t>
  </si>
  <si>
    <t xml:space="preserve">MS </t>
  </si>
  <si>
    <t xml:space="preserve">Mike Syphers</t>
  </si>
  <si>
    <t xml:space="preserve">Mike Syphers Website</t>
  </si>
  <si>
    <t xml:space="preserve">PT </t>
  </si>
  <si>
    <t xml:space="preserve">Paul Tarantolo</t>
  </si>
  <si>
    <t xml:space="preserve">Oughtred Society collections</t>
  </si>
  <si>
    <t xml:space="preserve">RL </t>
  </si>
  <si>
    <t xml:space="preserve">Rod Lovett</t>
  </si>
  <si>
    <t xml:space="preserve">Rod Lovett eBay history search</t>
  </si>
  <si>
    <t xml:space="preserve">TS </t>
  </si>
  <si>
    <t xml:space="preserve">Tom Savage</t>
  </si>
  <si>
    <t xml:space="preserve">TW</t>
  </si>
  <si>
    <t xml:space="preserve">Tom Wyman</t>
  </si>
  <si>
    <t xml:space="preserve">WP </t>
  </si>
  <si>
    <t xml:space="preserve">worthpoint.com</t>
  </si>
  <si>
    <t xml:space="preserve">https://www.worthpoint.com/</t>
  </si>
  <si>
    <t xml:space="preserve">Revision</t>
  </si>
  <si>
    <t xml:space="preserve">Date</t>
  </si>
  <si>
    <t xml:space="preserve">Changes</t>
  </si>
  <si>
    <t xml:space="preserve">Initial version submitted to JoS.</t>
  </si>
  <si>
    <t xml:space="preserve">Added three 10" rules from Michael O'Leary KEXREF.
Added two 20" rules from an online auction.
Added a tab with pictures of the rules.</t>
  </si>
  <si>
    <t xml:space="preserve">Lot 641: 2 Keuffel &amp; Esser U.S. Military Slide Rules &amp; 6 Others, 8 items</t>
  </si>
  <si>
    <r>
      <rPr>
        <b val="true"/>
        <sz val="36"/>
        <color rgb="FF2E2F33"/>
        <rFont val="Arial"/>
        <family val="2"/>
        <charset val="1"/>
      </rPr>
      <t xml:space="preserve">SOLD! </t>
    </r>
    <r>
      <rPr>
        <sz val="36"/>
        <color rgb="FF2E2F33"/>
        <rFont val="Arial"/>
        <family val="2"/>
        <charset val="1"/>
      </rPr>
      <t xml:space="preserve">for $352.00.</t>
    </r>
  </si>
  <si>
    <t xml:space="preserve">(Note: Prices realized include a buyer's premium.)</t>
  </si>
  <si>
    <t xml:space="preserve">If you have items like this you wish to consign, click here for more information:</t>
  </si>
  <si>
    <t xml:space="preserve">Selling with Case</t>
  </si>
  <si>
    <r>
      <rPr>
        <b val="true"/>
        <sz val="18"/>
        <color rgb="FF2E2F33"/>
        <rFont val="Arial"/>
        <family val="2"/>
        <charset val="1"/>
      </rPr>
      <t xml:space="preserve">Low Estimate:</t>
    </r>
    <r>
      <rPr>
        <sz val="18"/>
        <color rgb="FF2E2F33"/>
        <rFont val="Arial"/>
        <family val="2"/>
        <charset val="1"/>
      </rPr>
      <t xml:space="preserve"> $500.00</t>
    </r>
  </si>
  <si>
    <r>
      <rPr>
        <b val="true"/>
        <sz val="18"/>
        <color rgb="FF2E2F33"/>
        <rFont val="Arial"/>
        <family val="2"/>
        <charset val="1"/>
      </rPr>
      <t xml:space="preserve">High Estimate:</t>
    </r>
    <r>
      <rPr>
        <sz val="18"/>
        <color rgb="FF2E2F33"/>
        <rFont val="Arial"/>
        <family val="2"/>
        <charset val="1"/>
      </rPr>
      <t xml:space="preserve"> $600.00</t>
    </r>
  </si>
  <si>
    <r>
      <rPr>
        <b val="true"/>
        <sz val="18"/>
        <color rgb="FF2E2F33"/>
        <rFont val="Arial"/>
        <family val="2"/>
        <charset val="1"/>
      </rPr>
      <t xml:space="preserve">Realized:</t>
    </r>
    <r>
      <rPr>
        <sz val="18"/>
        <color rgb="FF2E2F33"/>
        <rFont val="Arial"/>
        <family val="2"/>
        <charset val="1"/>
      </rPr>
      <t xml:space="preserve"> $352.00</t>
    </r>
  </si>
  <si>
    <t xml:space="preserve">Share this:</t>
  </si>
  <si>
    <t xml:space="preserve">Eight (8) Keuffel &amp; Esser linear slide rulers, including two (2) made specially for the U.S. Military. 
1st item: 4110 Power Trig, specifically produced for the U.S. Naval Academy. Comprised of a mahogany Mannheim Style frame, one side coated with white celluloid, plastic cursor with metal frame and white celluloid edges held together with metal screws. Maker's marks, front. Includes a brown leather case with gilt lettering reading "K&amp;E SLIDE RULE 4110". Slide rule – 14 5/8" L. Case – 15 1/8" H x 2 1/2" W x 1 1/8" D. 
2nd item: Short Base Triangulation, specifically produced for the U.S. Army. Comprised of one-sided off white laminate light colored hardwood and mahogany, plastic cursor with metal frame and white celluloid edges held together with metal screws. Maker's marks, front. Includes an orange leather case with gilt lettering reading "U.S." Slide rule – 21 3/4" L. Case – 22 1/4" H x 2 3/4" W x 1 1/4" D. 
3rd item: 4082-3 Radio Special, serial number 769864. Comprised of two-sided white celluloid coated mahogany, frameless plastic cursor with plastic edges held together with metal screws, and L-shaped metal end pieces. Maker's marks, front and back. Includes an orange leather case. Slide rule – 12 1/2" L. Case – 13" H x 2 5/8" W x 7/8" D. 
4th item: 4081-3 Log Log Decitrig Duplex, serial number 155803. Comprised of two-sided white celluloid coated mahogany, plastic indicator with metal frame and plastic edges held together with metal screws, and L-shaped metal end pieces. Maker's marks, front and back. Includes a black leather case with embossed lettering and metal loop. Slide rule – 12 1/2" L. Case – 13 1/8" H x 2 1/2" W x 1 1/4" D. 
5th-6th items: Two (2) 4053-5 slide rules, no serial numbers. Comprised of mahogany Mannheim Style frames, one side and top and bottom edges coated with white celluloid laminate, each with a laminated paper label to back, glass frameless cursors with white celluloid edges held together with metal screws. Maker's marks, front. Includes two (2) black "Polyphase" boxes with gilt blindstamp lettering. Slide rules – 20 5/8" L. Boxes – 21" H x 2" H x 1" D. All items second quarter/mid 20th century.
7th-8th items: Two (2) unidentified slide rules, serial numbers 044201 and 799620. Comprised of mahogany Mannheim Style frames, one side and top and bottom edges coated with white laminate, laminated paper labels to back, plastic cursors with metal frames and white celluloid edges held together with metal screws. Maker's marks, front. Includes two (2) black leather cases, one (1) with gilt lettering reading "K&amp;E SLIDE RULE" and a black leather case. Slide rule – 20 5/8" L. Cases – 21" H x 2 1/8" W x 1 1/4" D. Note: One theory is that this type of slide ruler were intended to be sold at college bookstores. (see: http://mccoys-kecatalogs.com/KEcollection/Mystery/kemysteryfamilyrules.htm).
All items second quarter/mid 20th century. Provenance: Private West Tennessee Collection. CONDITION: 1st item: Wear, areas of black tape repair to case. 2nd item: USBR inscribed to edge of ruler and case. Wear to case. 3rd item: Wear, old stickers, area of repair, and ink inscription from previous owner to case. 4th-5th items: Wear to cases.</t>
  </si>
  <si>
    <t xml:space="preserve">eBay ad for 403481, May 2024</t>
  </si>
  <si>
    <t xml:space="preserve">Facebook ad for K&amp;E 564351</t>
  </si>
</sst>
</file>

<file path=xl/styles.xml><?xml version="1.0" encoding="utf-8"?>
<styleSheet xmlns="http://schemas.openxmlformats.org/spreadsheetml/2006/main">
  <numFmts count="3">
    <numFmt numFmtId="164" formatCode="General"/>
    <numFmt numFmtId="165" formatCode="@"/>
    <numFmt numFmtId="166" formatCode="mmm\-yy"/>
  </numFmts>
  <fonts count="17">
    <font>
      <sz val="12"/>
      <color theme="1"/>
      <name val="Calibri"/>
      <family val="2"/>
      <charset val="1"/>
    </font>
    <font>
      <sz val="10"/>
      <name val="Arial"/>
      <family val="0"/>
    </font>
    <font>
      <sz val="10"/>
      <name val="Arial"/>
      <family val="0"/>
    </font>
    <font>
      <sz val="10"/>
      <name val="Arial"/>
      <family val="0"/>
    </font>
    <font>
      <b val="true"/>
      <sz val="12"/>
      <color theme="1"/>
      <name val="Calibri"/>
      <family val="2"/>
      <charset val="1"/>
    </font>
    <font>
      <u val="single"/>
      <sz val="12"/>
      <color theme="10"/>
      <name val="Calibri"/>
      <family val="2"/>
      <charset val="1"/>
    </font>
    <font>
      <sz val="12"/>
      <color rgb="FFFF0000"/>
      <name val="Calibri"/>
      <family val="2"/>
      <charset val="1"/>
    </font>
    <font>
      <sz val="12"/>
      <color theme="10"/>
      <name val="Calibri"/>
      <family val="2"/>
      <charset val="1"/>
    </font>
    <font>
      <sz val="12"/>
      <name val="Calibri"/>
      <family val="2"/>
      <charset val="1"/>
    </font>
    <font>
      <sz val="12"/>
      <color rgb="FF000000"/>
      <name val="Calibri"/>
      <family val="2"/>
      <charset val="1"/>
    </font>
    <font>
      <b val="true"/>
      <sz val="12"/>
      <name val="Calibri"/>
      <family val="2"/>
      <charset val="1"/>
    </font>
    <font>
      <b val="true"/>
      <sz val="36"/>
      <color theme="1"/>
      <name val="Arial"/>
      <family val="2"/>
      <charset val="1"/>
    </font>
    <font>
      <b val="true"/>
      <sz val="36"/>
      <color rgb="FF2E2F33"/>
      <name val="Arial"/>
      <family val="2"/>
      <charset val="1"/>
    </font>
    <font>
      <sz val="36"/>
      <color rgb="FF2E2F33"/>
      <name val="Arial"/>
      <family val="2"/>
      <charset val="1"/>
    </font>
    <font>
      <sz val="18"/>
      <color rgb="FF2E2F33"/>
      <name val="Arial"/>
      <family val="2"/>
      <charset val="1"/>
    </font>
    <font>
      <b val="true"/>
      <sz val="18"/>
      <color rgb="FF2E2F33"/>
      <name val="Arial"/>
      <family val="2"/>
      <charset val="1"/>
    </font>
    <font>
      <sz val="11"/>
      <color rgb="FF2E2F33"/>
      <name val="Arial"/>
      <family val="2"/>
      <charset val="1"/>
    </font>
  </fonts>
  <fills count="2">
    <fill>
      <patternFill patternType="none"/>
    </fill>
    <fill>
      <patternFill patternType="gray125"/>
    </fill>
  </fills>
  <borders count="3">
    <border diagonalUp="false" diagonalDown="false">
      <left/>
      <right/>
      <top/>
      <bottom/>
      <diagonal/>
    </border>
    <border diagonalUp="false" diagonalDown="false">
      <left style="thin"/>
      <right style="thin"/>
      <top style="thin"/>
      <bottom style="thin"/>
      <diagonal/>
    </border>
    <border diagonalUp="false" diagonalDown="false">
      <left/>
      <right/>
      <top style="thin"/>
      <bottom style="thin"/>
      <diagonal/>
    </border>
  </borders>
  <cellStyleXfs count="21">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5" fillId="0" borderId="0" applyFont="true" applyBorder="false" applyAlignment="true" applyProtection="false">
      <alignment horizontal="general" vertical="bottom" textRotation="0" wrapText="false" indent="0" shrinkToFit="false"/>
    </xf>
  </cellStyleXfs>
  <cellXfs count="39">
    <xf numFmtId="164"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0" applyFont="fals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left" vertical="center" textRotation="0" wrapText="true" indent="0" shrinkToFit="false"/>
      <protection locked="true" hidden="false"/>
    </xf>
    <xf numFmtId="165" fontId="4" fillId="0" borderId="0" xfId="0" applyFont="true" applyBorder="fals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4" fontId="5" fillId="0" borderId="0" xfId="20" applyFont="true" applyBorder="true" applyAlignment="true" applyProtection="true">
      <alignment horizontal="left" vertical="center" textRotation="0" wrapText="true" indent="0" shrinkToFit="false"/>
      <protection locked="true" hidden="false"/>
    </xf>
    <xf numFmtId="164" fontId="6" fillId="0" borderId="0" xfId="0" applyFont="true" applyBorder="false" applyAlignment="true" applyProtection="false">
      <alignment horizontal="center" vertical="center" textRotation="0" wrapText="true" indent="0" shrinkToFit="false"/>
      <protection locked="true" hidden="false"/>
    </xf>
    <xf numFmtId="164" fontId="7" fillId="0" borderId="0" xfId="20" applyFont="true" applyBorder="true" applyAlignment="true" applyProtection="true">
      <alignment horizontal="left" vertical="center" textRotation="0" wrapText="true" indent="0" shrinkToFit="false"/>
      <protection locked="true" hidden="false"/>
    </xf>
    <xf numFmtId="164" fontId="8" fillId="0" borderId="0" xfId="0" applyFont="true" applyBorder="false" applyAlignment="true" applyProtection="false">
      <alignment horizontal="center"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64" fontId="0" fillId="0" borderId="0" xfId="0" applyFont="true" applyBorder="false" applyAlignment="true" applyProtection="false">
      <alignment horizontal="left" vertical="bottom"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left" vertical="center" textRotation="0" wrapText="false" indent="0" shrinkToFit="false"/>
      <protection locked="true" hidden="false"/>
    </xf>
    <xf numFmtId="164" fontId="5" fillId="0" borderId="0" xfId="20" applyFont="true" applyBorder="true" applyAlignment="true" applyProtection="true">
      <alignment horizontal="left"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5" fontId="10" fillId="0" borderId="1" xfId="0" applyFont="true" applyBorder="true" applyAlignment="true" applyProtection="false">
      <alignment horizontal="center" vertical="center" textRotation="0" wrapText="true" indent="0" shrinkToFit="false"/>
      <protection locked="true" hidden="false"/>
    </xf>
    <xf numFmtId="164" fontId="10" fillId="0" borderId="1" xfId="0" applyFont="true" applyBorder="true" applyAlignment="true" applyProtection="false">
      <alignment horizontal="center" vertical="center" textRotation="0" wrapText="true" indent="0" shrinkToFit="false"/>
      <protection locked="true" hidden="false"/>
    </xf>
    <xf numFmtId="165" fontId="0" fillId="0" borderId="1" xfId="0" applyFont="tru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64" fontId="9" fillId="0" borderId="1" xfId="0" applyFont="true" applyBorder="true" applyAlignment="true" applyProtection="false">
      <alignment horizontal="center" vertical="center" textRotation="0" wrapText="true" indent="0" shrinkToFit="false"/>
      <protection locked="true" hidden="false"/>
    </xf>
    <xf numFmtId="165" fontId="8" fillId="0" borderId="1" xfId="0" applyFont="true" applyBorder="true" applyAlignment="true" applyProtection="false">
      <alignment horizontal="center" vertical="center" textRotation="0" wrapText="tru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64" fontId="5" fillId="0" borderId="1" xfId="20" applyFont="true" applyBorder="tru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4" fillId="0" borderId="2" xfId="0" applyFont="tru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center" vertical="center" textRotation="0" wrapText="false" indent="0" shrinkToFit="false"/>
      <protection locked="true" hidden="false"/>
    </xf>
    <xf numFmtId="166" fontId="0" fillId="0" borderId="2" xfId="0" applyFont="fals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general" vertical="center" textRotation="0" wrapText="false" indent="0" shrinkToFit="false"/>
      <protection locked="true" hidden="false"/>
    </xf>
    <xf numFmtId="164" fontId="0" fillId="0" borderId="2" xfId="0" applyFont="true" applyBorder="true" applyAlignment="true" applyProtection="false">
      <alignment horizontal="general" vertical="center" textRotation="0" wrapText="true" indent="0" shrinkToFit="false"/>
      <protection locked="true" hidden="false"/>
    </xf>
    <xf numFmtId="164" fontId="11" fillId="0" borderId="0" xfId="0" applyFont="true" applyBorder="false" applyAlignment="true" applyProtection="false">
      <alignment horizontal="general" vertical="bottom" textRotation="0" wrapText="true" indent="0" shrinkToFit="false"/>
      <protection locked="true" hidden="false"/>
    </xf>
    <xf numFmtId="164" fontId="12" fillId="0" borderId="0" xfId="0" applyFont="true" applyBorder="false" applyAlignment="true" applyProtection="false">
      <alignment horizontal="general" vertical="bottom" textRotation="0" wrapText="true" indent="0" shrinkToFit="false"/>
      <protection locked="true" hidden="false"/>
    </xf>
    <xf numFmtId="164" fontId="14" fillId="0" borderId="0" xfId="0" applyFont="true" applyBorder="false" applyAlignment="true" applyProtection="false">
      <alignment horizontal="general" vertical="bottom" textRotation="0" wrapText="true" indent="0" shrinkToFit="false"/>
      <protection locked="true" hidden="false"/>
    </xf>
    <xf numFmtId="164" fontId="5" fillId="0" borderId="0" xfId="20" applyFont="true" applyBorder="true" applyAlignment="true" applyProtection="true">
      <alignment horizontal="general" vertical="bottom" textRotation="0" wrapText="true" indent="0" shrinkToFit="false"/>
      <protection locked="true" hidden="false"/>
    </xf>
    <xf numFmtId="164" fontId="15" fillId="0" borderId="0" xfId="0" applyFont="true" applyBorder="false" applyAlignment="true" applyProtection="false">
      <alignment horizontal="general" vertical="bottom" textRotation="0" wrapText="true" indent="0" shrinkToFit="false"/>
      <protection locked="true" hidden="false"/>
    </xf>
    <xf numFmtId="164" fontId="16" fillId="0" borderId="0" xfId="0" applyFont="true" applyBorder="false" applyAlignment="true" applyProtection="false">
      <alignment horizontal="general" vertical="center" textRotation="0" wrapText="tru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4">
    <dxf>
      <fill>
        <patternFill patternType="solid">
          <bgColor rgb="FF000000"/>
        </patternFill>
      </fill>
    </dxf>
    <dxf>
      <fill>
        <patternFill patternType="solid">
          <fgColor rgb="FF000000"/>
          <bgColor rgb="FF000000"/>
        </patternFill>
      </fill>
    </dxf>
    <dxf>
      <fill>
        <patternFill patternType="solid">
          <fgColor rgb="FFFF0000"/>
          <bgColor rgb="FF000000"/>
        </patternFill>
      </fill>
    </dxf>
    <dxf>
      <fill>
        <patternFill patternType="solid">
          <fgColor rgb="FF0563C1"/>
          <bgColor rgb="FF0000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2E2F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
</Relationships>
</file>

<file path=xl/drawings/_rels/drawing4.xml.rels><?xml version="1.0" encoding="UTF-8"?>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jpeg"/><Relationship Id="rId3" Type="http://schemas.openxmlformats.org/officeDocument/2006/relationships/image" Target="../media/image5.png"/><Relationship Id="rId4" Type="http://schemas.openxmlformats.org/officeDocument/2006/relationships/image" Target="../media/image6.jpeg"/><Relationship Id="rId5" Type="http://schemas.openxmlformats.org/officeDocument/2006/relationships/image" Target="../media/image7.jpeg"/><Relationship Id="rId6" Type="http://schemas.openxmlformats.org/officeDocument/2006/relationships/image" Target="../media/image8.png"/>
</Relationships>
</file>

<file path=xl/drawings/_rels/drawing5.xml.rels><?xml version="1.0" encoding="UTF-8"?>
<Relationships xmlns="http://schemas.openxmlformats.org/package/2006/relationships"><Relationship Id="rId1" Type="http://schemas.openxmlformats.org/officeDocument/2006/relationships/image" Target="../media/image9.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749160</xdr:colOff>
      <xdr:row>3</xdr:row>
      <xdr:rowOff>190440</xdr:rowOff>
    </xdr:from>
    <xdr:to>
      <xdr:col>7</xdr:col>
      <xdr:colOff>50400</xdr:colOff>
      <xdr:row>27</xdr:row>
      <xdr:rowOff>69120</xdr:rowOff>
    </xdr:to>
    <xdr:pic>
      <xdr:nvPicPr>
        <xdr:cNvPr id="0" name="Picture 1" descr="Lot 641: 2 Keuffel &amp; Esser U.S. Military Slide Rules &amp; 6 Others,  8 items"/>
        <xdr:cNvPicPr/>
      </xdr:nvPicPr>
      <xdr:blipFill>
        <a:blip r:embed="rId1"/>
        <a:stretch/>
      </xdr:blipFill>
      <xdr:spPr>
        <a:xfrm>
          <a:off x="749160" y="790560"/>
          <a:ext cx="17839440" cy="4679280"/>
        </a:xfrm>
        <a:prstGeom prst="rect">
          <a:avLst/>
        </a:prstGeom>
        <a:noFill/>
        <a:ln w="0">
          <a:noFill/>
        </a:ln>
      </xdr:spPr>
    </xdr:pic>
    <xdr:clientData/>
  </xdr:twoCellAnchor>
  <xdr:twoCellAnchor editAs="oneCell">
    <xdr:from>
      <xdr:col>1</xdr:col>
      <xdr:colOff>355680</xdr:colOff>
      <xdr:row>48</xdr:row>
      <xdr:rowOff>1080</xdr:rowOff>
    </xdr:from>
    <xdr:to>
      <xdr:col>3</xdr:col>
      <xdr:colOff>57240</xdr:colOff>
      <xdr:row>86</xdr:row>
      <xdr:rowOff>89280</xdr:rowOff>
    </xdr:to>
    <xdr:pic>
      <xdr:nvPicPr>
        <xdr:cNvPr id="1" name="Picture 2" descr="Lot 641: 2 Keuffel &amp; Esser U.S. Military Slide Rules &amp; 6 Others,  8 items"/>
        <xdr:cNvPicPr/>
      </xdr:nvPicPr>
      <xdr:blipFill>
        <a:blip r:embed="rId2"/>
        <a:stretch/>
      </xdr:blipFill>
      <xdr:spPr>
        <a:xfrm>
          <a:off x="1162080" y="15084720"/>
          <a:ext cx="14207400" cy="768924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25560</xdr:colOff>
      <xdr:row>1</xdr:row>
      <xdr:rowOff>50760</xdr:rowOff>
    </xdr:from>
    <xdr:to>
      <xdr:col>6</xdr:col>
      <xdr:colOff>558720</xdr:colOff>
      <xdr:row>28</xdr:row>
      <xdr:rowOff>50400</xdr:rowOff>
    </xdr:to>
    <xdr:pic>
      <xdr:nvPicPr>
        <xdr:cNvPr id="2" name="Picture 1" descr="Picture 8 of 13"/>
        <xdr:cNvPicPr/>
      </xdr:nvPicPr>
      <xdr:blipFill>
        <a:blip r:embed="rId1"/>
        <a:stretch/>
      </xdr:blipFill>
      <xdr:spPr>
        <a:xfrm>
          <a:off x="25560" y="250920"/>
          <a:ext cx="5371920" cy="5400360"/>
        </a:xfrm>
        <a:prstGeom prst="rect">
          <a:avLst/>
        </a:prstGeom>
        <a:noFill/>
        <a:ln w="0">
          <a:noFill/>
        </a:ln>
      </xdr:spPr>
    </xdr:pic>
    <xdr:clientData/>
  </xdr:twoCellAnchor>
  <xdr:twoCellAnchor editAs="oneCell">
    <xdr:from>
      <xdr:col>7</xdr:col>
      <xdr:colOff>6480</xdr:colOff>
      <xdr:row>1</xdr:row>
      <xdr:rowOff>63360</xdr:rowOff>
    </xdr:from>
    <xdr:to>
      <xdr:col>13</xdr:col>
      <xdr:colOff>520560</xdr:colOff>
      <xdr:row>28</xdr:row>
      <xdr:rowOff>63000</xdr:rowOff>
    </xdr:to>
    <xdr:pic>
      <xdr:nvPicPr>
        <xdr:cNvPr id="3" name="Picture 2" descr="Picture 9 of 13"/>
        <xdr:cNvPicPr/>
      </xdr:nvPicPr>
      <xdr:blipFill>
        <a:blip r:embed="rId2"/>
        <a:stretch/>
      </xdr:blipFill>
      <xdr:spPr>
        <a:xfrm>
          <a:off x="5651640" y="263520"/>
          <a:ext cx="5352840" cy="5400360"/>
        </a:xfrm>
        <a:prstGeom prst="rect">
          <a:avLst/>
        </a:prstGeom>
        <a:noFill/>
        <a:ln w="0">
          <a:noFill/>
        </a:ln>
      </xdr:spPr>
    </xdr:pic>
    <xdr:clientData/>
  </xdr:twoCellAnchor>
  <xdr:twoCellAnchor editAs="oneCell">
    <xdr:from>
      <xdr:col>0</xdr:col>
      <xdr:colOff>419040</xdr:colOff>
      <xdr:row>57</xdr:row>
      <xdr:rowOff>63360</xdr:rowOff>
    </xdr:from>
    <xdr:to>
      <xdr:col>5</xdr:col>
      <xdr:colOff>237240</xdr:colOff>
      <xdr:row>72</xdr:row>
      <xdr:rowOff>164520</xdr:rowOff>
    </xdr:to>
    <xdr:pic>
      <xdr:nvPicPr>
        <xdr:cNvPr id="4" name="Picture 3" descr=""/>
        <xdr:cNvPicPr/>
      </xdr:nvPicPr>
      <xdr:blipFill>
        <a:blip r:embed="rId3"/>
        <a:stretch/>
      </xdr:blipFill>
      <xdr:spPr>
        <a:xfrm>
          <a:off x="419040" y="11464920"/>
          <a:ext cx="3850560" cy="3101400"/>
        </a:xfrm>
        <a:prstGeom prst="rect">
          <a:avLst/>
        </a:prstGeom>
        <a:noFill/>
        <a:ln w="0">
          <a:noFill/>
        </a:ln>
      </xdr:spPr>
    </xdr:pic>
    <xdr:clientData/>
  </xdr:twoCellAnchor>
  <xdr:twoCellAnchor editAs="oneCell">
    <xdr:from>
      <xdr:col>0</xdr:col>
      <xdr:colOff>0</xdr:colOff>
      <xdr:row>29</xdr:row>
      <xdr:rowOff>0</xdr:rowOff>
    </xdr:from>
    <xdr:to>
      <xdr:col>6</xdr:col>
      <xdr:colOff>533160</xdr:colOff>
      <xdr:row>55</xdr:row>
      <xdr:rowOff>199800</xdr:rowOff>
    </xdr:to>
    <xdr:pic>
      <xdr:nvPicPr>
        <xdr:cNvPr id="5" name="Picture 4" descr="Picture 11 of 13"/>
        <xdr:cNvPicPr/>
      </xdr:nvPicPr>
      <xdr:blipFill>
        <a:blip r:embed="rId4"/>
        <a:stretch/>
      </xdr:blipFill>
      <xdr:spPr>
        <a:xfrm>
          <a:off x="0" y="5800680"/>
          <a:ext cx="5371920" cy="5400360"/>
        </a:xfrm>
        <a:prstGeom prst="rect">
          <a:avLst/>
        </a:prstGeom>
        <a:noFill/>
        <a:ln w="0">
          <a:noFill/>
        </a:ln>
      </xdr:spPr>
    </xdr:pic>
    <xdr:clientData/>
  </xdr:twoCellAnchor>
  <xdr:twoCellAnchor editAs="oneCell">
    <xdr:from>
      <xdr:col>7</xdr:col>
      <xdr:colOff>0</xdr:colOff>
      <xdr:row>29</xdr:row>
      <xdr:rowOff>0</xdr:rowOff>
    </xdr:from>
    <xdr:to>
      <xdr:col>13</xdr:col>
      <xdr:colOff>533160</xdr:colOff>
      <xdr:row>55</xdr:row>
      <xdr:rowOff>199800</xdr:rowOff>
    </xdr:to>
    <xdr:pic>
      <xdr:nvPicPr>
        <xdr:cNvPr id="6" name="Picture 5" descr="Picture 1 of 13"/>
        <xdr:cNvPicPr/>
      </xdr:nvPicPr>
      <xdr:blipFill>
        <a:blip r:embed="rId5"/>
        <a:stretch/>
      </xdr:blipFill>
      <xdr:spPr>
        <a:xfrm>
          <a:off x="5645160" y="5800680"/>
          <a:ext cx="5371920" cy="5400360"/>
        </a:xfrm>
        <a:prstGeom prst="rect">
          <a:avLst/>
        </a:prstGeom>
        <a:noFill/>
        <a:ln w="0">
          <a:noFill/>
        </a:ln>
      </xdr:spPr>
    </xdr:pic>
    <xdr:clientData/>
  </xdr:twoCellAnchor>
  <xdr:twoCellAnchor editAs="oneCell">
    <xdr:from>
      <xdr:col>7</xdr:col>
      <xdr:colOff>0</xdr:colOff>
      <xdr:row>57</xdr:row>
      <xdr:rowOff>0</xdr:rowOff>
    </xdr:from>
    <xdr:to>
      <xdr:col>11</xdr:col>
      <xdr:colOff>723240</xdr:colOff>
      <xdr:row>72</xdr:row>
      <xdr:rowOff>164880</xdr:rowOff>
    </xdr:to>
    <xdr:pic>
      <xdr:nvPicPr>
        <xdr:cNvPr id="7" name="Picture 6" descr=""/>
        <xdr:cNvPicPr/>
      </xdr:nvPicPr>
      <xdr:blipFill>
        <a:blip r:embed="rId6"/>
        <a:stretch/>
      </xdr:blipFill>
      <xdr:spPr>
        <a:xfrm>
          <a:off x="5645160" y="11401560"/>
          <a:ext cx="3949200" cy="3165120"/>
        </a:xfrm>
        <a:prstGeom prst="rect">
          <a:avLst/>
        </a:prstGeom>
        <a:noFill/>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14</xdr:col>
      <xdr:colOff>634680</xdr:colOff>
      <xdr:row>44</xdr:row>
      <xdr:rowOff>199440</xdr:rowOff>
    </xdr:to>
    <xdr:pic>
      <xdr:nvPicPr>
        <xdr:cNvPr id="8" name="Picture 1" descr="Product photo of Slide Rules"/>
        <xdr:cNvPicPr/>
      </xdr:nvPicPr>
      <xdr:blipFill>
        <a:blip r:embed="rId1"/>
        <a:stretch/>
      </xdr:blipFill>
      <xdr:spPr>
        <a:xfrm>
          <a:off x="0" y="0"/>
          <a:ext cx="11925000" cy="9000720"/>
        </a:xfrm>
        <a:prstGeom prst="rect">
          <a:avLst/>
        </a:prstGeom>
        <a:noFill/>
        <a:ln w="0">
          <a:noFill/>
        </a:ln>
      </xdr:spPr>
    </xdr:pic>
    <xdr:clientData/>
  </xdr:twoCellAnchor>
</xdr:wsDr>
</file>

<file path=xl/theme/theme1.xml><?xml version="1.0" encoding="utf-8"?>
<a:theme xmlns:a="http://schemas.openxmlformats.org/drawingml/2006/main" xmlns:r="http://schemas.openxmlformats.org/officeDocument/2006/relationships" name="Office 2013 - 2022 Theme">
  <a:themeElements>
    <a:clrScheme name="Office 2013 - 2022">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pitchFamily="0" charset="1"/>
        <a:ea typeface=""/>
        <a:cs typeface=""/>
      </a:majorFont>
      <a:minorFont>
        <a:latin typeface="Calibri" panose="020F0502020204030204" pitchFamily="0" charset="1"/>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l="0" t="0" r="0" b="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l="0" t="0" r="0" b="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l="0" t="0" r="0" b="0"/>
        </a:gra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hyperlink" Target="https://followingtherules.info/ke-mystery-rules-update.html" TargetMode="External"/><Relationship Id="rId2" Type="http://schemas.openxmlformats.org/officeDocument/2006/relationships/hyperlink" Target="https://osgalleries.org/collectors/tarantolo/kandemyst_info_and_image.cgi?string=KEU464" TargetMode="External"/><Relationship Id="rId3" Type="http://schemas.openxmlformats.org/officeDocument/2006/relationships/hyperlink" Target="https://www.worthpoint.com/worthopedia/keuffel-esser-slide-rule-with-case" TargetMode="External"/><Relationship Id="rId4" Type="http://schemas.openxmlformats.org/officeDocument/2006/relationships/hyperlink" Target="https://osgalleries.org/collectors/tarantolo/kandemyst_info_and_image.cgi?string=KEU192" TargetMode="External"/><Relationship Id="rId5" Type="http://schemas.openxmlformats.org/officeDocument/2006/relationships/hyperlink" Target="https://www.worthpoint.com/worthopedia/antique-slide-rule-e-keuffel-esser-403817541" TargetMode="External"/><Relationship Id="rId6" Type="http://schemas.openxmlformats.org/officeDocument/2006/relationships/hyperlink" Target="https://osgalleries.org/collectors/tarantolo/kandemyst_info_and_image.cgi?string=KEU116" TargetMode="External"/><Relationship Id="rId7" Type="http://schemas.openxmlformats.org/officeDocument/2006/relationships/hyperlink" Target="https://sliderules.lovett.com/groupsio/isrg/displaymessage.cgi?num=7507" TargetMode="External"/><Relationship Id="rId8" Type="http://schemas.openxmlformats.org/officeDocument/2006/relationships/hyperlink" Target="https://sliderules.lovett.com/groupsio/isrg/displaymessage.cgi?num=7506" TargetMode="External"/><Relationship Id="rId9" Type="http://schemas.openxmlformats.org/officeDocument/2006/relationships/hyperlink" Target="https://sliderules.lovett.com/groupsio/isrg/displaymessage.cgi?num=10703" TargetMode="External"/><Relationship Id="rId10" Type="http://schemas.openxmlformats.org/officeDocument/2006/relationships/hyperlink" Target="https://osgalleries.org/collectors/tarantolo/kandemyst_info_and_image.cgi?string=KEU399" TargetMode="External"/><Relationship Id="rId11" Type="http://schemas.openxmlformats.org/officeDocument/2006/relationships/hyperlink" Target="https://followingtherules.info/a-ke-rule-of-mystery.html" TargetMode="External"/><Relationship Id="rId12" Type="http://schemas.openxmlformats.org/officeDocument/2006/relationships/hyperlink" Target="https://www.worthpoint.com/worthopedia/e-mystery-slide-rule-mahogany-491306368" TargetMode="External"/><Relationship Id="rId13" Type="http://schemas.openxmlformats.org/officeDocument/2006/relationships/hyperlink" Target="https://sliderules.lovett.com/groupsio/isrg/displaymessage.cgi?num=7506" TargetMode="External"/><Relationship Id="rId14" Type="http://schemas.openxmlformats.org/officeDocument/2006/relationships/hyperlink" Target="https://followingtherules.info/images/Mystery2_BenShelley.jpg" TargetMode="External"/><Relationship Id="rId15" Type="http://schemas.openxmlformats.org/officeDocument/2006/relationships/hyperlink" Target="https://www.worthpoint.com/worthopedia/vintage-keuffel-esser-e-co-mannheim-1933734915" TargetMode="External"/><Relationship Id="rId16" Type="http://schemas.openxmlformats.org/officeDocument/2006/relationships/hyperlink" Target="https://www.followingtherules.info/data-sheet-mjs-p-0337.html" TargetMode="External"/><Relationship Id="rId17" Type="http://schemas.openxmlformats.org/officeDocument/2006/relationships/hyperlink" Target="https://www.mccoys-kecatalogs.com/KECollection/Mystery/Mystery_3.htm" TargetMode="External"/><Relationship Id="rId18" Type="http://schemas.openxmlformats.org/officeDocument/2006/relationships/hyperlink" Target="https://www.worthpoint.com/worthopedia/keuffel-esser-co-e-slide-rule-529610-3927497313" TargetMode="External"/><Relationship Id="rId19" Type="http://schemas.openxmlformats.org/officeDocument/2006/relationships/hyperlink" Target="https://www.worthpoint.com/worthopedia/e-slide-rule-vintage-1950-1951-1831036736" TargetMode="External"/><Relationship Id="rId20" Type="http://schemas.openxmlformats.org/officeDocument/2006/relationships/hyperlink" Target="https://osgalleries.org/collectors/tarantolo/kandemyst_info_and_image.cgi?string=KEU248" TargetMode="External"/><Relationship Id="rId21" Type="http://schemas.openxmlformats.org/officeDocument/2006/relationships/hyperlink" Target="https://www.mccoys-kecatalogs.com/KECollection/Mystery/Mystery_1.htm" TargetMode="External"/><Relationship Id="rId22" Type="http://schemas.openxmlformats.org/officeDocument/2006/relationships/hyperlink" Target="https://followingtherules.info/ke-mystery-rules-update.html" TargetMode="External"/><Relationship Id="rId23" Type="http://schemas.openxmlformats.org/officeDocument/2006/relationships/hyperlink" Target="https://groups.io/g/sliderule/message/2931" TargetMode="External"/><Relationship Id="rId24" Type="http://schemas.openxmlformats.org/officeDocument/2006/relationships/hyperlink" Target="https://www.worthpoint.com/worthopedia/e-keuffel-esser-co-ny-10-slide-rule-1788042429" TargetMode="External"/><Relationship Id="rId25" Type="http://schemas.openxmlformats.org/officeDocument/2006/relationships/hyperlink" Target="https://osgalleries.org/collectors/tarantolo/kandemyst_info_and_image.cgi?string=KEU249" TargetMode="External"/><Relationship Id="rId26" Type="http://schemas.openxmlformats.org/officeDocument/2006/relationships/hyperlink" Target="https://www.worthpoint.com/worthopedia/b18-e-mannheim-slide-rule-leather-4676833597" TargetMode="External"/><Relationship Id="rId27" Type="http://schemas.openxmlformats.org/officeDocument/2006/relationships/hyperlink" Target="https://sliderules.lovett.com/groupsio/isrg/displaymessage.cgi?num=15307" TargetMode="External"/><Relationship Id="rId28" Type="http://schemas.openxmlformats.org/officeDocument/2006/relationships/hyperlink" Target="https://sites.google.com/gpapps.galenaparkisd.com/myrules/all-purpose/ke-polyphase-4097d" TargetMode="External"/><Relationship Id="rId29" Type="http://schemas.openxmlformats.org/officeDocument/2006/relationships/hyperlink" Target="https://www.worthpoint.com/worthopedia/e-790141-univ-washington-11-2-148782204" TargetMode="External"/><Relationship Id="rId30" Type="http://schemas.openxmlformats.org/officeDocument/2006/relationships/hyperlink" Target="http://www.mccoys-kecatalogs.com/MichaelOleary/MichaelsLastKEXREF_ver4a.htm" TargetMode="External"/><Relationship Id="rId31" Type="http://schemas.openxmlformats.org/officeDocument/2006/relationships/hyperlink" Target="https://osgalleries.org/collectors/tarantolo/kandemyst_info_and_image.cgi?string=KEU429" TargetMode="External"/><Relationship Id="rId32" Type="http://schemas.openxmlformats.org/officeDocument/2006/relationships/hyperlink" Target="https://www.worthpoint.com/worthopedia/vtg-slide-rule-keuffel-esser-leather-4628374883" TargetMode="External"/><Relationship Id="rId33" Type="http://schemas.openxmlformats.org/officeDocument/2006/relationships/hyperlink" Target="https://www.worthpoint.com/worthopedia/lot-slide-rules-keuffel-esser-uw-3854109071" TargetMode="External"/><Relationship Id="rId34" Type="http://schemas.openxmlformats.org/officeDocument/2006/relationships/hyperlink" Target="https://sliderules.lovett.com/toprules/special/specialdisplayarticle.cgi?match=2011Oct200663594900&amp;text=Keuffel%20%20and%20%20Esser%20University%20of%20Washington%20Slide%20Rule!%20&amp;language=0" TargetMode="External"/><Relationship Id="rId35" Type="http://schemas.openxmlformats.org/officeDocument/2006/relationships/hyperlink" Target="https://www.mccoys-kecatalogs.com/KECollection/Mystery/Mystery_2.htm" TargetMode="External"/><Relationship Id="rId36" Type="http://schemas.openxmlformats.org/officeDocument/2006/relationships/hyperlink" Target="https://osgalleries.org/collectors/tarantolo/kandemyst_info_and_image.cgi?string=KEU272" TargetMode="External"/><Relationship Id="rId37" Type="http://schemas.openxmlformats.org/officeDocument/2006/relationships/hyperlink" Target="https://www.worthpoint.com/worthopedia/vintage-uw-e-slide-rule-leather-case-525627672" TargetMode="External"/><Relationship Id="rId38" Type="http://schemas.openxmlformats.org/officeDocument/2006/relationships/hyperlink" Target="https://osgalleries.org/collectors/tarantolo/kandemyst_info_and_image.cgi?string=KEU222" TargetMode="External"/><Relationship Id="rId39" Type="http://schemas.openxmlformats.org/officeDocument/2006/relationships/hyperlink" Target="https://sliderules.lovett.com/groupsio/isrg/displaymessage.cgi?num=44604" TargetMode="External"/><Relationship Id="rId40" Type="http://schemas.openxmlformats.org/officeDocument/2006/relationships/hyperlink" Target="https://osgalleries.org/collectors/tarantolo/kandemyst_info_and_image.cgi?string=KEU437" TargetMode="External"/><Relationship Id="rId41" Type="http://schemas.openxmlformats.org/officeDocument/2006/relationships/hyperlink" Target="https://www.freystuff.com/mike-frey-slide-rules/keuffel-esser/knemystery-434542/" TargetMode="External"/><Relationship Id="rId42" Type="http://schemas.openxmlformats.org/officeDocument/2006/relationships/hyperlink" Target="https://followingtherules.info/a-ke-rule-of-mystery.html" TargetMode="External"/><Relationship Id="rId43" Type="http://schemas.openxmlformats.org/officeDocument/2006/relationships/hyperlink" Target="https://osgalleries.org/collectors/tarantolo/kandemyst_info_and_image.cgi?string=KEU266" TargetMode="External"/><Relationship Id="rId44" Type="http://schemas.openxmlformats.org/officeDocument/2006/relationships/hyperlink" Target="https://followingtherules.info/a-ke-rule-of-mystery.html" TargetMode="External"/><Relationship Id="rId45" Type="http://schemas.openxmlformats.org/officeDocument/2006/relationships/hyperlink" Target="https://sites.google.com/gpapps.galenaparkisd.com/myrules/all-purpose/ke-polyphase-4097d" TargetMode="External"/><Relationship Id="rId46" Type="http://schemas.openxmlformats.org/officeDocument/2006/relationships/hyperlink" Target="https://www.sliderulemuseum.com/HSRC/45481.jpg" TargetMode="External"/><Relationship Id="rId47" Type="http://schemas.openxmlformats.org/officeDocument/2006/relationships/hyperlink" Target="https://sliderules.lovett.com/groupsio/isrg/displaymessage.cgi?num=15346" TargetMode="External"/><Relationship Id="rId48" Type="http://schemas.openxmlformats.org/officeDocument/2006/relationships/hyperlink" Target="https://osgalleries.org/collectors/tarantolo/kandemyst_info_and_image.cgi?string=KEU476" TargetMode="External"/><Relationship Id="rId49" Type="http://schemas.openxmlformats.org/officeDocument/2006/relationships/hyperlink" Target="https://www.sliderulemuseum.com/KE/KE_MysteryMannheim_V1_sn552914_c1937_4054-3_Stock_with_4097C_Scales_FranklinGFinkCollection_Gifted%20by%20JudyJohnson.jpg" TargetMode="External"/><Relationship Id="rId50" Type="http://schemas.openxmlformats.org/officeDocument/2006/relationships/hyperlink" Target="https://sliderules.lovett.com/groupsio/isrg/displaymessage.cgi?num=7506" TargetMode="External"/><Relationship Id="rId51" Type="http://schemas.openxmlformats.org/officeDocument/2006/relationships/hyperlink" Target="https://www.worthpoint.com/worthopedia/excellent-vintage-keuffel-esser-co-ny-3763738003" TargetMode="External"/><Relationship Id="rId52" Type="http://schemas.openxmlformats.org/officeDocument/2006/relationships/hyperlink" Target="https://www.worthpoint.com/worthopedia/keuffel-esser-e-slide-rule-college-1940955686" TargetMode="External"/><Relationship Id="rId53" Type="http://schemas.openxmlformats.org/officeDocument/2006/relationships/hyperlink" Target="https://www.worthpoint.com/worthopedia/keuffel-esser-4053-university-1940736427" TargetMode="External"/><Relationship Id="rId54" Type="http://schemas.openxmlformats.org/officeDocument/2006/relationships/hyperlink" Target="https://www.worthpoint.com/worthopedia/keuffel-esser-slide-rule-4701-1798770559" TargetMode="External"/><Relationship Id="rId55" Type="http://schemas.openxmlformats.org/officeDocument/2006/relationships/hyperlink" Target="https://www.worthpoint.com/worthopedia/keuffel-esser-mystery-rule-slide-rule-1914205282" TargetMode="External"/><Relationship Id="rId56" Type="http://schemas.openxmlformats.org/officeDocument/2006/relationships/hyperlink" Target="http://www.mccoys-kecatalogs.com/MichaelOleary/MichaelsLastKEXREF_ver4a.htm" TargetMode="External"/><Relationship Id="rId57"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hyperlink" Target="https://osgalleries.org/collectors/tarantolo/kandemyst_info_and_image.cgi?string=KEU390" TargetMode="External"/><Relationship Id="rId2" Type="http://schemas.openxmlformats.org/officeDocument/2006/relationships/hyperlink" Target="https://osgalleries.org/collectors/tarantolo/kandemyst_info_and_image.cgi?string=KEU281" TargetMode="External"/><Relationship Id="rId3" Type="http://schemas.openxmlformats.org/officeDocument/2006/relationships/hyperlink" Target="https://osgalleries.org/collectors/tarantolo/kandemyst_info_and_image.cgi?string=KEU250" TargetMode="External"/><Relationship Id="rId4" Type="http://schemas.openxmlformats.org/officeDocument/2006/relationships/hyperlink" Target="https://caseantiques.com/item/lot-641-2-keuffel-esser-u-s-military-slide-rules-6-others-8-items/" TargetMode="External"/><Relationship Id="rId5" Type="http://schemas.openxmlformats.org/officeDocument/2006/relationships/hyperlink" Target="https://www.mccoys-kecatalogs.com/KECollection/Mystery/Mystery_4.htm" TargetMode="External"/><Relationship Id="rId6" Type="http://schemas.openxmlformats.org/officeDocument/2006/relationships/hyperlink" Target="https://osgalleries.org/collectors/wyman/singleline.cgi?string=232" TargetMode="External"/><Relationship Id="rId7" Type="http://schemas.openxmlformats.org/officeDocument/2006/relationships/hyperlink" Target="https://osgalleries.org/collectors/tarantolo/kandemyst_info_and_image.cgi?string=KEU333" TargetMode="External"/><Relationship Id="rId8" Type="http://schemas.openxmlformats.org/officeDocument/2006/relationships/hyperlink" Target="https://www.ebay.com/itm/156365441188" TargetMode="External"/><Relationship Id="rId9" Type="http://schemas.openxmlformats.org/officeDocument/2006/relationships/hyperlink" Target="https://osgalleries.org/collectors/wyman/Wyman_201-300/Wyman_0208c.jpg" TargetMode="External"/><Relationship Id="rId10" Type="http://schemas.openxmlformats.org/officeDocument/2006/relationships/hyperlink" Target="https://www.worthpoint.com/worthopedia/uncommon-20-4104-e-military-mystery-3773411826" TargetMode="External"/><Relationship Id="rId11" Type="http://schemas.openxmlformats.org/officeDocument/2006/relationships/hyperlink" Target="https://sliderules.lovett.com/toprules/special/specialdisplayarticle.cgi?match=2011Jan150548292059&amp;text=Rare%2020%27%27%20Keuffel%20%20and%20%20Esser%20%3C4104%3E%20Slide%20Rule%20*Mystery%20K%20and%20E%20&amp;language=0" TargetMode="External"/><Relationship Id="rId12" Type="http://schemas.openxmlformats.org/officeDocument/2006/relationships/hyperlink" Target="https://caseantiques.com/item/lot-641-2-keuffel-esser-u-s-military-slide-rules-6-others-8-items/" TargetMode="External"/><Relationship Id="rId13" Type="http://schemas.openxmlformats.org/officeDocument/2006/relationships/hyperlink" Target="https://osgalleries.org/collectors/tarantolo/kandemyst_info_and_image.cgi?string=KEU477" TargetMode="External"/><Relationship Id="rId14"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hyperlink" Target="https://caseantiques.com/" TargetMode="External"/><Relationship Id="rId2" Type="http://schemas.openxmlformats.org/officeDocument/2006/relationships/hyperlink" Target="https://www.ebay.com/" TargetMode="External"/><Relationship Id="rId3" Type="http://schemas.openxmlformats.org/officeDocument/2006/relationships/hyperlink" Target="https://www.facebook.com/marketplace/" TargetMode="External"/><Relationship Id="rId4" Type="http://schemas.openxmlformats.org/officeDocument/2006/relationships/hyperlink" Target="https://www.worthpoint.com/" TargetMode="External"/>
</Relationships>
</file>

<file path=xl/worksheets/_rels/sheet5.xml.rels><?xml version="1.0" encoding="UTF-8"?>
<Relationships xmlns="http://schemas.openxmlformats.org/package/2006/relationships"><Relationship Id="rId1" Type="http://schemas.openxmlformats.org/officeDocument/2006/relationships/hyperlink" Target="https://caseantiques.com/selling/" TargetMode="External"/><Relationship Id="rId2"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T61"/>
  <sheetViews>
    <sheetView showFormulas="false" showGridLines="true" showRowColHeaders="true" showZeros="true" rightToLeft="false" tabSelected="true" showOutlineSymbols="true" defaultGridColor="true" view="normal" topLeftCell="A1" colorId="64" zoomScale="110" zoomScaleNormal="110" zoomScalePageLayoutView="100" workbookViewId="0">
      <pane xSplit="7" ySplit="1" topLeftCell="H2" activePane="bottomRight" state="frozen"/>
      <selection pane="topLeft" activeCell="A1" activeCellId="0" sqref="A1"/>
      <selection pane="topRight" activeCell="H1" activeCellId="0" sqref="H1"/>
      <selection pane="bottomLeft" activeCell="A2" activeCellId="0" sqref="A2"/>
      <selection pane="bottomRight" activeCell="A1" activeCellId="0" sqref="A1"/>
    </sheetView>
  </sheetViews>
  <sheetFormatPr defaultColWidth="10.41015625" defaultRowHeight="15.75" zeroHeight="false" outlineLevelRow="0" outlineLevelCol="0"/>
  <cols>
    <col collapsed="false" customWidth="true" hidden="false" outlineLevel="0" max="1" min="1" style="1" width="14.5"/>
    <col collapsed="false" customWidth="true" hidden="false" outlineLevel="0" max="2" min="2" style="2" width="10.33"/>
    <col collapsed="false" customWidth="true" hidden="false" outlineLevel="0" max="4" min="3" style="2" width="9.16"/>
    <col collapsed="false" customWidth="true" hidden="false" outlineLevel="0" max="5" min="5" style="2" width="23.34"/>
    <col collapsed="false" customWidth="true" hidden="false" outlineLevel="0" max="6" min="6" style="2" width="13"/>
    <col collapsed="false" customWidth="true" hidden="false" outlineLevel="0" max="7" min="7" style="2" width="8.34"/>
    <col collapsed="false" customWidth="true" hidden="false" outlineLevel="0" max="14" min="8" style="2" width="10.84"/>
    <col collapsed="false" customWidth="true" hidden="false" outlineLevel="0" max="16" min="15" style="2" width="8.83"/>
    <col collapsed="false" customWidth="true" hidden="false" outlineLevel="0" max="17" min="17" style="2" width="11"/>
    <col collapsed="false" customWidth="true" hidden="false" outlineLevel="0" max="18" min="18" style="3" width="36.33"/>
    <col collapsed="false" customWidth="true" hidden="false" outlineLevel="0" max="19" min="19" style="3" width="87.33"/>
    <col collapsed="false" customWidth="true" hidden="false" outlineLevel="0" max="20" min="20" style="2" width="9.16"/>
  </cols>
  <sheetData>
    <row r="1" s="5" customFormat="true" ht="74" hidden="false" customHeight="false" outlineLevel="0" collapsed="false">
      <c r="A1" s="4" t="s">
        <v>0</v>
      </c>
      <c r="B1" s="5" t="s">
        <v>1</v>
      </c>
      <c r="C1" s="5" t="s">
        <v>2</v>
      </c>
      <c r="D1" s="5" t="s">
        <v>3</v>
      </c>
      <c r="E1" s="5" t="s">
        <v>4</v>
      </c>
      <c r="F1" s="5" t="s">
        <v>5</v>
      </c>
      <c r="G1" s="5" t="s">
        <v>6</v>
      </c>
      <c r="H1" s="5" t="s">
        <v>7</v>
      </c>
      <c r="I1" s="5" t="s">
        <v>8</v>
      </c>
      <c r="J1" s="5" t="s">
        <v>9</v>
      </c>
      <c r="K1" s="5" t="s">
        <v>10</v>
      </c>
      <c r="L1" s="5" t="s">
        <v>11</v>
      </c>
      <c r="M1" s="5" t="s">
        <v>12</v>
      </c>
      <c r="N1" s="5" t="s">
        <v>13</v>
      </c>
      <c r="O1" s="5" t="s">
        <v>14</v>
      </c>
      <c r="P1" s="5" t="s">
        <v>15</v>
      </c>
      <c r="Q1" s="5" t="s">
        <v>16</v>
      </c>
      <c r="R1" s="5" t="s">
        <v>17</v>
      </c>
      <c r="S1" s="5" t="s">
        <v>18</v>
      </c>
      <c r="T1" s="5" t="s">
        <v>19</v>
      </c>
    </row>
    <row r="2" customFormat="false" ht="15.75" hidden="false" customHeight="false" outlineLevel="0" collapsed="false">
      <c r="A2" s="1" t="s">
        <v>20</v>
      </c>
      <c r="B2" s="2" t="n">
        <v>291505</v>
      </c>
      <c r="C2" s="2" t="n">
        <v>291505</v>
      </c>
      <c r="E2" s="2" t="s">
        <v>21</v>
      </c>
      <c r="F2" s="2" t="n">
        <v>1929</v>
      </c>
      <c r="G2" s="2" t="s">
        <v>22</v>
      </c>
      <c r="H2" s="2" t="s">
        <v>23</v>
      </c>
      <c r="I2" s="2" t="s">
        <v>24</v>
      </c>
      <c r="J2" s="2" t="str">
        <f aca="false">IF(I2="H","L",IF(I2="V","P",""))</f>
        <v>L</v>
      </c>
      <c r="K2" s="2" t="s">
        <v>25</v>
      </c>
      <c r="L2" s="2" t="n">
        <v>10</v>
      </c>
      <c r="M2" s="2" t="s">
        <v>25</v>
      </c>
      <c r="N2" s="2" t="s">
        <v>26</v>
      </c>
      <c r="O2" s="2" t="n">
        <v>29.5</v>
      </c>
      <c r="P2" s="2" t="n">
        <v>29.5</v>
      </c>
      <c r="Q2" s="2" t="s">
        <v>27</v>
      </c>
      <c r="S2" s="6" t="s">
        <v>28</v>
      </c>
      <c r="T2" s="2" t="s">
        <v>29</v>
      </c>
    </row>
    <row r="3" customFormat="false" ht="15.75" hidden="false" customHeight="false" outlineLevel="0" collapsed="false">
      <c r="A3" s="1" t="s">
        <v>20</v>
      </c>
      <c r="B3" s="2" t="n">
        <v>402458</v>
      </c>
      <c r="C3" s="2" t="n">
        <f aca="false">B3</f>
        <v>402458</v>
      </c>
      <c r="D3" s="2" t="n">
        <f aca="false">C3-C2</f>
        <v>110953</v>
      </c>
      <c r="E3" s="2" t="s">
        <v>21</v>
      </c>
      <c r="F3" s="2" t="n">
        <v>1932</v>
      </c>
      <c r="G3" s="2" t="s">
        <v>30</v>
      </c>
      <c r="H3" s="2" t="s">
        <v>23</v>
      </c>
      <c r="I3" s="2" t="s">
        <v>24</v>
      </c>
      <c r="J3" s="2" t="str">
        <f aca="false">IF(I3="H","L",IF(I3="V","P",""))</f>
        <v>L</v>
      </c>
      <c r="K3" s="2" t="s">
        <v>25</v>
      </c>
      <c r="L3" s="2" t="n">
        <v>10</v>
      </c>
      <c r="M3" s="2" t="s">
        <v>25</v>
      </c>
      <c r="N3" s="2" t="s">
        <v>26</v>
      </c>
      <c r="O3" s="2" t="n">
        <v>29.5</v>
      </c>
      <c r="P3" s="2" t="n">
        <v>29.5</v>
      </c>
      <c r="Q3" s="2" t="s">
        <v>27</v>
      </c>
      <c r="R3" s="3" t="s">
        <v>31</v>
      </c>
      <c r="S3" s="6" t="s">
        <v>32</v>
      </c>
      <c r="T3" s="2" t="s">
        <v>29</v>
      </c>
    </row>
    <row r="4" customFormat="false" ht="26" hidden="false" customHeight="false" outlineLevel="0" collapsed="false">
      <c r="A4" s="1" t="s">
        <v>20</v>
      </c>
      <c r="B4" s="7" t="n">
        <v>402574</v>
      </c>
      <c r="C4" s="2" t="n">
        <f aca="false">B4</f>
        <v>402574</v>
      </c>
      <c r="D4" s="2" t="n">
        <f aca="false">C4-C3</f>
        <v>116</v>
      </c>
      <c r="E4" s="2" t="s">
        <v>21</v>
      </c>
      <c r="F4" s="2" t="n">
        <v>1932</v>
      </c>
      <c r="G4" s="2" t="s">
        <v>33</v>
      </c>
      <c r="H4" s="2" t="s">
        <v>23</v>
      </c>
      <c r="I4" s="2" t="s">
        <v>24</v>
      </c>
      <c r="J4" s="2" t="str">
        <f aca="false">IF(I4="H","L",IF(I4="V","P",""))</f>
        <v>L</v>
      </c>
      <c r="K4" s="2" t="s">
        <v>25</v>
      </c>
      <c r="N4" s="2" t="s">
        <v>26</v>
      </c>
      <c r="Q4" s="2" t="s">
        <v>25</v>
      </c>
      <c r="R4" s="3" t="s">
        <v>34</v>
      </c>
      <c r="S4" s="6" t="s">
        <v>35</v>
      </c>
      <c r="T4" s="2" t="s">
        <v>29</v>
      </c>
    </row>
    <row r="5" customFormat="false" ht="15.75" hidden="false" customHeight="false" outlineLevel="0" collapsed="false">
      <c r="A5" s="1" t="s">
        <v>20</v>
      </c>
      <c r="B5" s="2" t="n">
        <v>402655</v>
      </c>
      <c r="C5" s="2" t="n">
        <f aca="false">B5</f>
        <v>402655</v>
      </c>
      <c r="D5" s="2" t="n">
        <f aca="false">C5-C4</f>
        <v>81</v>
      </c>
      <c r="E5" s="2" t="s">
        <v>21</v>
      </c>
      <c r="F5" s="2" t="n">
        <v>1932</v>
      </c>
      <c r="G5" s="2" t="s">
        <v>30</v>
      </c>
      <c r="H5" s="2" t="s">
        <v>23</v>
      </c>
      <c r="I5" s="2" t="s">
        <v>36</v>
      </c>
      <c r="J5" s="2" t="str">
        <f aca="false">IF(I5="H","L",IF(I5="V","P",""))</f>
        <v>P</v>
      </c>
      <c r="K5" s="2" t="s">
        <v>25</v>
      </c>
      <c r="L5" s="2" t="n">
        <v>10</v>
      </c>
      <c r="M5" s="2" t="s">
        <v>25</v>
      </c>
      <c r="N5" s="2" t="s">
        <v>26</v>
      </c>
      <c r="Q5" s="2" t="s">
        <v>27</v>
      </c>
      <c r="R5" s="3" t="s">
        <v>31</v>
      </c>
      <c r="S5" s="6" t="s">
        <v>37</v>
      </c>
      <c r="T5" s="2" t="s">
        <v>29</v>
      </c>
    </row>
    <row r="6" customFormat="false" ht="86" hidden="false" customHeight="false" outlineLevel="0" collapsed="false">
      <c r="A6" s="1" t="s">
        <v>20</v>
      </c>
      <c r="B6" s="7" t="n">
        <v>402738</v>
      </c>
      <c r="C6" s="2" t="n">
        <f aca="false">B6</f>
        <v>402738</v>
      </c>
      <c r="D6" s="2" t="n">
        <f aca="false">C6-C5</f>
        <v>83</v>
      </c>
      <c r="E6" s="2" t="s">
        <v>21</v>
      </c>
      <c r="F6" s="2" t="n">
        <v>1932</v>
      </c>
      <c r="G6" s="2" t="s">
        <v>33</v>
      </c>
      <c r="H6" s="2" t="s">
        <v>38</v>
      </c>
      <c r="J6" s="2" t="str">
        <f aca="false">IF(I6="H","L",IF(I6="V","P",""))</f>
        <v/>
      </c>
      <c r="K6" s="2" t="s">
        <v>25</v>
      </c>
      <c r="N6" s="2" t="s">
        <v>26</v>
      </c>
      <c r="Q6" s="2" t="s">
        <v>25</v>
      </c>
      <c r="R6" s="3" t="s">
        <v>39</v>
      </c>
      <c r="S6" s="6" t="s">
        <v>40</v>
      </c>
      <c r="T6" s="2" t="s">
        <v>29</v>
      </c>
    </row>
    <row r="7" customFormat="false" ht="15.75" hidden="false" customHeight="false" outlineLevel="0" collapsed="false">
      <c r="A7" s="1" t="s">
        <v>41</v>
      </c>
      <c r="B7" s="2" t="n">
        <v>403313</v>
      </c>
      <c r="C7" s="2" t="n">
        <f aca="false">B7</f>
        <v>403313</v>
      </c>
      <c r="D7" s="2" t="n">
        <f aca="false">C7-C6</f>
        <v>575</v>
      </c>
      <c r="E7" s="2" t="s">
        <v>42</v>
      </c>
      <c r="F7" s="2" t="n">
        <v>1932</v>
      </c>
      <c r="G7" s="2" t="s">
        <v>30</v>
      </c>
      <c r="H7" s="2" t="s">
        <v>23</v>
      </c>
      <c r="I7" s="2" t="s">
        <v>24</v>
      </c>
      <c r="J7" s="2" t="str">
        <f aca="false">IF(I7="H","L",IF(I7="V","P",""))</f>
        <v>L</v>
      </c>
      <c r="K7" s="2" t="s">
        <v>27</v>
      </c>
      <c r="L7" s="2" t="n">
        <v>10</v>
      </c>
      <c r="M7" s="2" t="s">
        <v>25</v>
      </c>
      <c r="N7" s="2" t="s">
        <v>27</v>
      </c>
      <c r="Q7" s="2" t="s">
        <v>27</v>
      </c>
      <c r="R7" s="3" t="s">
        <v>31</v>
      </c>
      <c r="S7" s="6" t="s">
        <v>43</v>
      </c>
      <c r="T7" s="2" t="s">
        <v>29</v>
      </c>
    </row>
    <row r="8" customFormat="false" ht="62" hidden="false" customHeight="false" outlineLevel="0" collapsed="false">
      <c r="A8" s="1" t="s">
        <v>41</v>
      </c>
      <c r="B8" s="7" t="n">
        <v>403487</v>
      </c>
      <c r="C8" s="2" t="n">
        <f aca="false">B8</f>
        <v>403487</v>
      </c>
      <c r="D8" s="2" t="n">
        <f aca="false">C8-C7</f>
        <v>174</v>
      </c>
      <c r="E8" s="2" t="s">
        <v>42</v>
      </c>
      <c r="F8" s="2" t="n">
        <v>1932</v>
      </c>
      <c r="G8" s="2" t="s">
        <v>44</v>
      </c>
      <c r="H8" s="2" t="s">
        <v>38</v>
      </c>
      <c r="I8" s="2" t="s">
        <v>24</v>
      </c>
      <c r="J8" s="2" t="str">
        <f aca="false">IF(I8="H","L",IF(I8="V","P",""))</f>
        <v>L</v>
      </c>
      <c r="K8" s="2" t="s">
        <v>27</v>
      </c>
      <c r="L8" s="2" t="n">
        <v>10</v>
      </c>
      <c r="M8" s="2" t="s">
        <v>25</v>
      </c>
      <c r="N8" s="2" t="s">
        <v>27</v>
      </c>
      <c r="Q8" s="2" t="s">
        <v>27</v>
      </c>
      <c r="R8" s="3" t="s">
        <v>45</v>
      </c>
      <c r="S8" s="8" t="s">
        <v>46</v>
      </c>
      <c r="T8" s="2" t="s">
        <v>29</v>
      </c>
    </row>
    <row r="9" customFormat="false" ht="15.75" hidden="false" customHeight="false" outlineLevel="0" collapsed="false">
      <c r="A9" s="1" t="s">
        <v>41</v>
      </c>
      <c r="B9" s="7" t="n">
        <v>435096</v>
      </c>
      <c r="C9" s="2" t="n">
        <f aca="false">B9</f>
        <v>435096</v>
      </c>
      <c r="D9" s="2" t="n">
        <f aca="false">C9-C7</f>
        <v>31783</v>
      </c>
      <c r="E9" s="2" t="s">
        <v>42</v>
      </c>
      <c r="F9" s="2" t="n">
        <v>1933</v>
      </c>
      <c r="G9" s="2" t="s">
        <v>47</v>
      </c>
      <c r="H9" s="2" t="s">
        <v>23</v>
      </c>
      <c r="J9" s="2" t="str">
        <f aca="false">IF(I9="H","L",IF(I9="V","P",""))</f>
        <v/>
      </c>
      <c r="N9" s="2" t="s">
        <v>27</v>
      </c>
      <c r="Q9" s="2" t="s">
        <v>25</v>
      </c>
      <c r="S9" s="6" t="s">
        <v>48</v>
      </c>
      <c r="T9" s="2" t="s">
        <v>29</v>
      </c>
    </row>
    <row r="10" customFormat="false" ht="50" hidden="false" customHeight="false" outlineLevel="0" collapsed="false">
      <c r="A10" s="1" t="s">
        <v>41</v>
      </c>
      <c r="B10" s="7" t="n">
        <v>441003</v>
      </c>
      <c r="C10" s="2" t="n">
        <f aca="false">B10</f>
        <v>441003</v>
      </c>
      <c r="D10" s="2" t="n">
        <f aca="false">C10-C9</f>
        <v>5907</v>
      </c>
      <c r="E10" s="2" t="s">
        <v>42</v>
      </c>
      <c r="F10" s="2" t="n">
        <v>1933</v>
      </c>
      <c r="G10" s="2" t="s">
        <v>49</v>
      </c>
      <c r="H10" s="2" t="s">
        <v>50</v>
      </c>
      <c r="J10" s="2" t="str">
        <f aca="false">IF(I10="H","L",IF(I10="V","P",""))</f>
        <v/>
      </c>
      <c r="Q10" s="2" t="s">
        <v>25</v>
      </c>
      <c r="S10" s="6" t="s">
        <v>51</v>
      </c>
      <c r="T10" s="2" t="s">
        <v>29</v>
      </c>
    </row>
    <row r="11" customFormat="false" ht="38" hidden="false" customHeight="false" outlineLevel="0" collapsed="false">
      <c r="A11" s="1" t="s">
        <v>41</v>
      </c>
      <c r="B11" s="7" t="n">
        <v>468950</v>
      </c>
      <c r="C11" s="2" t="n">
        <f aca="false">B11</f>
        <v>468950</v>
      </c>
      <c r="D11" s="2" t="n">
        <f aca="false">C11-C10</f>
        <v>27947</v>
      </c>
      <c r="E11" s="2" t="s">
        <v>42</v>
      </c>
      <c r="F11" s="2" t="n">
        <v>1934</v>
      </c>
      <c r="G11" s="2" t="s">
        <v>52</v>
      </c>
      <c r="H11" s="2" t="s">
        <v>38</v>
      </c>
      <c r="J11" s="2" t="str">
        <f aca="false">IF(I11="H","L",IF(I11="V","P",""))</f>
        <v/>
      </c>
      <c r="K11" s="2" t="s">
        <v>27</v>
      </c>
      <c r="Q11" s="2" t="s">
        <v>25</v>
      </c>
      <c r="R11" s="3" t="s">
        <v>53</v>
      </c>
      <c r="S11" s="6" t="s">
        <v>54</v>
      </c>
      <c r="T11" s="2" t="s">
        <v>29</v>
      </c>
    </row>
    <row r="12" customFormat="false" ht="15.75" hidden="false" customHeight="false" outlineLevel="0" collapsed="false">
      <c r="A12" s="1" t="s">
        <v>41</v>
      </c>
      <c r="B12" s="2" t="n">
        <v>468962</v>
      </c>
      <c r="C12" s="2" t="n">
        <f aca="false">B12</f>
        <v>468962</v>
      </c>
      <c r="D12" s="2" t="n">
        <f aca="false">C12-C11</f>
        <v>12</v>
      </c>
      <c r="E12" s="2" t="s">
        <v>42</v>
      </c>
      <c r="F12" s="2" t="n">
        <v>1934</v>
      </c>
      <c r="G12" s="2" t="s">
        <v>30</v>
      </c>
      <c r="H12" s="2" t="s">
        <v>38</v>
      </c>
      <c r="I12" s="2" t="s">
        <v>24</v>
      </c>
      <c r="J12" s="2" t="str">
        <f aca="false">IF(I12="H","L",IF(I12="V","P",""))</f>
        <v>L</v>
      </c>
      <c r="K12" s="2" t="s">
        <v>27</v>
      </c>
      <c r="L12" s="2" t="n">
        <v>10</v>
      </c>
      <c r="M12" s="2" t="s">
        <v>25</v>
      </c>
      <c r="N12" s="2" t="s">
        <v>27</v>
      </c>
      <c r="Q12" s="2" t="s">
        <v>27</v>
      </c>
      <c r="R12" s="3" t="s">
        <v>55</v>
      </c>
      <c r="S12" s="6" t="s">
        <v>56</v>
      </c>
      <c r="T12" s="2" t="s">
        <v>29</v>
      </c>
    </row>
    <row r="13" customFormat="false" ht="15.75" hidden="false" customHeight="false" outlineLevel="0" collapsed="false">
      <c r="A13" s="1" t="s">
        <v>41</v>
      </c>
      <c r="B13" s="2" t="n">
        <v>468980</v>
      </c>
      <c r="C13" s="2" t="n">
        <f aca="false">B13</f>
        <v>468980</v>
      </c>
      <c r="D13" s="2" t="n">
        <f aca="false">C13-C12</f>
        <v>18</v>
      </c>
      <c r="E13" s="2" t="s">
        <v>57</v>
      </c>
      <c r="F13" s="2" t="n">
        <v>1934</v>
      </c>
      <c r="G13" s="2" t="s">
        <v>58</v>
      </c>
      <c r="H13" s="2" t="s">
        <v>38</v>
      </c>
      <c r="K13" s="2" t="s">
        <v>27</v>
      </c>
      <c r="Q13" s="2" t="s">
        <v>25</v>
      </c>
      <c r="R13" s="3" t="s">
        <v>59</v>
      </c>
      <c r="S13" s="6" t="s">
        <v>60</v>
      </c>
      <c r="T13" s="2" t="s">
        <v>61</v>
      </c>
    </row>
    <row r="14" customFormat="false" ht="38" hidden="false" customHeight="false" outlineLevel="0" collapsed="false">
      <c r="A14" s="1" t="s">
        <v>41</v>
      </c>
      <c r="B14" s="2" t="n">
        <v>471354</v>
      </c>
      <c r="C14" s="2" t="n">
        <f aca="false">B14</f>
        <v>471354</v>
      </c>
      <c r="D14" s="2" t="n">
        <f aca="false">C14-C13</f>
        <v>2374</v>
      </c>
      <c r="E14" s="2" t="s">
        <v>62</v>
      </c>
      <c r="F14" s="2" t="n">
        <v>1934</v>
      </c>
      <c r="G14" s="2" t="s">
        <v>22</v>
      </c>
      <c r="H14" s="2" t="s">
        <v>38</v>
      </c>
      <c r="I14" s="2" t="s">
        <v>24</v>
      </c>
      <c r="J14" s="2" t="str">
        <f aca="false">IF(I14="H","L",IF(I14="V","P",""))</f>
        <v>L</v>
      </c>
      <c r="K14" s="2" t="s">
        <v>27</v>
      </c>
      <c r="L14" s="2" t="n">
        <v>10</v>
      </c>
      <c r="M14" s="2" t="s">
        <v>25</v>
      </c>
      <c r="N14" s="2" t="s">
        <v>27</v>
      </c>
      <c r="O14" s="2" t="n">
        <v>28.1</v>
      </c>
      <c r="P14" s="2" t="n">
        <v>28.8</v>
      </c>
      <c r="Q14" s="2" t="s">
        <v>27</v>
      </c>
      <c r="R14" s="3" t="s">
        <v>63</v>
      </c>
      <c r="S14" s="6" t="s">
        <v>64</v>
      </c>
      <c r="T14" s="2" t="s">
        <v>29</v>
      </c>
    </row>
    <row r="15" customFormat="false" ht="15.75" hidden="false" customHeight="false" outlineLevel="0" collapsed="false">
      <c r="A15" s="1" t="s">
        <v>41</v>
      </c>
      <c r="B15" s="7" t="n">
        <v>471620</v>
      </c>
      <c r="C15" s="2" t="n">
        <f aca="false">B15</f>
        <v>471620</v>
      </c>
      <c r="D15" s="2" t="n">
        <f aca="false">C15-C14</f>
        <v>266</v>
      </c>
      <c r="E15" s="2" t="s">
        <v>62</v>
      </c>
      <c r="F15" s="2" t="n">
        <v>1934</v>
      </c>
      <c r="G15" s="2" t="s">
        <v>33</v>
      </c>
      <c r="H15" s="2" t="s">
        <v>38</v>
      </c>
      <c r="I15" s="2" t="s">
        <v>24</v>
      </c>
      <c r="J15" s="2" t="str">
        <f aca="false">IF(I15="H","L",IF(I15="V","P",""))</f>
        <v>L</v>
      </c>
      <c r="K15" s="2" t="s">
        <v>27</v>
      </c>
      <c r="N15" s="2" t="s">
        <v>27</v>
      </c>
      <c r="Q15" s="2" t="s">
        <v>27</v>
      </c>
      <c r="S15" s="6" t="s">
        <v>65</v>
      </c>
      <c r="T15" s="2" t="s">
        <v>29</v>
      </c>
    </row>
    <row r="16" customFormat="false" ht="50" hidden="false" customHeight="false" outlineLevel="0" collapsed="false">
      <c r="A16" s="1" t="s">
        <v>41</v>
      </c>
      <c r="B16" s="7" t="n">
        <v>471659</v>
      </c>
      <c r="C16" s="9" t="n">
        <f aca="false">B16</f>
        <v>471659</v>
      </c>
      <c r="D16" s="2" t="n">
        <f aca="false">C16-C15</f>
        <v>39</v>
      </c>
      <c r="E16" s="2" t="s">
        <v>62</v>
      </c>
      <c r="F16" s="2" t="n">
        <v>1934</v>
      </c>
      <c r="G16" s="2" t="s">
        <v>49</v>
      </c>
      <c r="H16" s="2" t="s">
        <v>50</v>
      </c>
      <c r="J16" s="2" t="str">
        <f aca="false">IF(I16="H","L",IF(I16="V","P",""))</f>
        <v/>
      </c>
      <c r="K16" s="2" t="s">
        <v>27</v>
      </c>
      <c r="Q16" s="2" t="s">
        <v>25</v>
      </c>
      <c r="S16" s="6" t="s">
        <v>51</v>
      </c>
      <c r="T16" s="2" t="s">
        <v>29</v>
      </c>
    </row>
    <row r="17" customFormat="false" ht="15.75" hidden="false" customHeight="false" outlineLevel="0" collapsed="false">
      <c r="A17" s="1" t="s">
        <v>20</v>
      </c>
      <c r="B17" s="2" t="n">
        <v>499633</v>
      </c>
      <c r="C17" s="2" t="n">
        <f aca="false">B17</f>
        <v>499633</v>
      </c>
      <c r="D17" s="2" t="n">
        <f aca="false">C17-C16</f>
        <v>27974</v>
      </c>
      <c r="E17" s="2" t="s">
        <v>21</v>
      </c>
      <c r="F17" s="2" t="n">
        <v>1935</v>
      </c>
      <c r="G17" s="2" t="s">
        <v>66</v>
      </c>
      <c r="H17" s="2" t="s">
        <v>38</v>
      </c>
      <c r="I17" s="2" t="s">
        <v>36</v>
      </c>
      <c r="J17" s="2" t="s">
        <v>67</v>
      </c>
      <c r="K17" s="2" t="s">
        <v>25</v>
      </c>
      <c r="L17" s="2" t="n">
        <v>10</v>
      </c>
      <c r="M17" s="2" t="s">
        <v>25</v>
      </c>
      <c r="N17" s="2" t="s">
        <v>26</v>
      </c>
      <c r="Q17" s="2" t="s">
        <v>27</v>
      </c>
      <c r="S17" s="6" t="s">
        <v>68</v>
      </c>
      <c r="T17" s="2" t="s">
        <v>29</v>
      </c>
    </row>
    <row r="18" customFormat="false" ht="15.75" hidden="false" customHeight="false" outlineLevel="0" collapsed="false">
      <c r="A18" s="1" t="s">
        <v>20</v>
      </c>
      <c r="B18" s="7" t="n">
        <v>529531</v>
      </c>
      <c r="C18" s="2" t="n">
        <f aca="false">B18</f>
        <v>529531</v>
      </c>
      <c r="D18" s="2" t="n">
        <f aca="false">C18-C17</f>
        <v>29898</v>
      </c>
      <c r="E18" s="2" t="s">
        <v>21</v>
      </c>
      <c r="F18" s="10" t="n">
        <v>1936</v>
      </c>
      <c r="G18" s="2" t="s">
        <v>33</v>
      </c>
      <c r="H18" s="2" t="s">
        <v>38</v>
      </c>
      <c r="J18" s="2" t="str">
        <f aca="false">IF(I18="H","L",IF(I18="V","P",""))</f>
        <v/>
      </c>
      <c r="K18" s="2" t="s">
        <v>25</v>
      </c>
      <c r="N18" s="2" t="s">
        <v>26</v>
      </c>
      <c r="Q18" s="2" t="s">
        <v>27</v>
      </c>
      <c r="S18" s="6" t="s">
        <v>69</v>
      </c>
      <c r="T18" s="2" t="s">
        <v>29</v>
      </c>
    </row>
    <row r="19" customFormat="false" ht="15.75" hidden="false" customHeight="false" outlineLevel="0" collapsed="false">
      <c r="A19" s="1" t="s">
        <v>20</v>
      </c>
      <c r="B19" s="9" t="n">
        <v>529600</v>
      </c>
      <c r="C19" s="2" t="n">
        <f aca="false">B19</f>
        <v>529600</v>
      </c>
      <c r="D19" s="2" t="n">
        <f aca="false">C19-C18</f>
        <v>69</v>
      </c>
      <c r="E19" s="2" t="s">
        <v>21</v>
      </c>
      <c r="F19" s="10" t="n">
        <v>1936</v>
      </c>
      <c r="G19" s="2" t="s">
        <v>22</v>
      </c>
      <c r="H19" s="2" t="s">
        <v>38</v>
      </c>
      <c r="I19" s="2" t="s">
        <v>36</v>
      </c>
      <c r="J19" s="2" t="str">
        <f aca="false">IF(I19="H","L",IF(I19="V","P",""))</f>
        <v>P</v>
      </c>
      <c r="K19" s="2" t="s">
        <v>25</v>
      </c>
      <c r="L19" s="2" t="n">
        <v>10</v>
      </c>
      <c r="M19" s="2" t="s">
        <v>25</v>
      </c>
      <c r="N19" s="2" t="s">
        <v>26</v>
      </c>
      <c r="O19" s="2" t="n">
        <v>29.5</v>
      </c>
      <c r="P19" s="2" t="n">
        <v>29.5</v>
      </c>
      <c r="Q19" s="2" t="s">
        <v>27</v>
      </c>
      <c r="S19" s="6" t="s">
        <v>70</v>
      </c>
      <c r="T19" s="2" t="s">
        <v>29</v>
      </c>
    </row>
    <row r="20" customFormat="false" ht="38" hidden="false" customHeight="false" outlineLevel="0" collapsed="false">
      <c r="A20" s="1" t="s">
        <v>20</v>
      </c>
      <c r="B20" s="2" t="n">
        <v>529605</v>
      </c>
      <c r="C20" s="2" t="n">
        <f aca="false">B20</f>
        <v>529605</v>
      </c>
      <c r="D20" s="2" t="n">
        <f aca="false">C20-C19</f>
        <v>5</v>
      </c>
      <c r="E20" s="2" t="s">
        <v>21</v>
      </c>
      <c r="F20" s="10" t="n">
        <v>1936</v>
      </c>
      <c r="G20" s="2" t="s">
        <v>71</v>
      </c>
      <c r="H20" s="2" t="s">
        <v>38</v>
      </c>
      <c r="I20" s="2" t="s">
        <v>36</v>
      </c>
      <c r="J20" s="2" t="str">
        <f aca="false">IF(I20="H","L",IF(I20="V","P",""))</f>
        <v>P</v>
      </c>
      <c r="K20" s="2" t="s">
        <v>25</v>
      </c>
      <c r="L20" s="2" t="n">
        <v>10</v>
      </c>
      <c r="M20" s="2" t="s">
        <v>25</v>
      </c>
      <c r="N20" s="2" t="s">
        <v>26</v>
      </c>
      <c r="Q20" s="2" t="s">
        <v>27</v>
      </c>
      <c r="R20" s="3" t="s">
        <v>72</v>
      </c>
      <c r="S20" s="6" t="s">
        <v>73</v>
      </c>
      <c r="T20" s="2" t="s">
        <v>29</v>
      </c>
    </row>
    <row r="21" customFormat="false" ht="15.75" hidden="false" customHeight="false" outlineLevel="0" collapsed="false">
      <c r="A21" s="1" t="s">
        <v>20</v>
      </c>
      <c r="B21" s="7" t="n">
        <v>529610</v>
      </c>
      <c r="C21" s="2" t="n">
        <f aca="false">B21</f>
        <v>529610</v>
      </c>
      <c r="D21" s="2" t="n">
        <f aca="false">C21-C20</f>
        <v>5</v>
      </c>
      <c r="E21" s="2" t="s">
        <v>21</v>
      </c>
      <c r="F21" s="10" t="n">
        <v>1936</v>
      </c>
      <c r="G21" s="2" t="s">
        <v>74</v>
      </c>
      <c r="H21" s="2" t="s">
        <v>38</v>
      </c>
      <c r="I21" s="2" t="s">
        <v>36</v>
      </c>
      <c r="J21" s="2" t="str">
        <f aca="false">IF(I21="H","L",IF(I21="V","P",""))</f>
        <v>P</v>
      </c>
      <c r="K21" s="2" t="s">
        <v>25</v>
      </c>
      <c r="L21" s="2" t="n">
        <v>10</v>
      </c>
      <c r="M21" s="2" t="s">
        <v>25</v>
      </c>
      <c r="N21" s="2" t="s">
        <v>26</v>
      </c>
      <c r="Q21" s="2" t="s">
        <v>27</v>
      </c>
      <c r="S21" s="6" t="s">
        <v>75</v>
      </c>
      <c r="T21" s="2" t="s">
        <v>29</v>
      </c>
    </row>
    <row r="22" customFormat="false" ht="15.75" hidden="false" customHeight="false" outlineLevel="0" collapsed="false">
      <c r="A22" s="1" t="s">
        <v>20</v>
      </c>
      <c r="B22" s="7" t="n">
        <v>529664</v>
      </c>
      <c r="C22" s="2" t="n">
        <f aca="false">B22</f>
        <v>529664</v>
      </c>
      <c r="D22" s="2" t="n">
        <f aca="false">C22-C21</f>
        <v>54</v>
      </c>
      <c r="E22" s="2" t="s">
        <v>21</v>
      </c>
      <c r="F22" s="10" t="n">
        <v>1936</v>
      </c>
      <c r="G22" s="2" t="s">
        <v>33</v>
      </c>
      <c r="I22" s="2" t="s">
        <v>36</v>
      </c>
      <c r="J22" s="2" t="str">
        <f aca="false">IF(I22="H","L",IF(I22="V","P",""))</f>
        <v>P</v>
      </c>
      <c r="K22" s="2" t="s">
        <v>25</v>
      </c>
      <c r="N22" s="2" t="s">
        <v>26</v>
      </c>
      <c r="Q22" s="2" t="s">
        <v>27</v>
      </c>
      <c r="S22" s="6" t="s">
        <v>76</v>
      </c>
      <c r="T22" s="2" t="s">
        <v>29</v>
      </c>
    </row>
    <row r="23" customFormat="false" ht="15.75" hidden="false" customHeight="false" outlineLevel="0" collapsed="false">
      <c r="A23" s="1" t="s">
        <v>41</v>
      </c>
      <c r="B23" s="2" t="n">
        <v>564336</v>
      </c>
      <c r="C23" s="2" t="n">
        <f aca="false">B23</f>
        <v>564336</v>
      </c>
      <c r="D23" s="2" t="n">
        <f aca="false">C23-C22</f>
        <v>34672</v>
      </c>
      <c r="E23" s="2" t="s">
        <v>62</v>
      </c>
      <c r="F23" s="2" t="n">
        <v>1936</v>
      </c>
      <c r="G23" s="2" t="s">
        <v>30</v>
      </c>
      <c r="H23" s="2" t="s">
        <v>38</v>
      </c>
      <c r="I23" s="2" t="s">
        <v>24</v>
      </c>
      <c r="J23" s="2" t="str">
        <f aca="false">IF(I23="H","L",IF(I23="V","P",""))</f>
        <v>L</v>
      </c>
      <c r="K23" s="2" t="s">
        <v>27</v>
      </c>
      <c r="L23" s="2" t="n">
        <v>10</v>
      </c>
      <c r="M23" s="2" t="s">
        <v>27</v>
      </c>
      <c r="N23" s="2" t="s">
        <v>27</v>
      </c>
      <c r="Q23" s="2" t="s">
        <v>27</v>
      </c>
      <c r="R23" s="3" t="s">
        <v>77</v>
      </c>
      <c r="S23" s="6" t="s">
        <v>78</v>
      </c>
      <c r="T23" s="2" t="s">
        <v>29</v>
      </c>
    </row>
    <row r="24" customFormat="false" ht="26" hidden="false" customHeight="false" outlineLevel="0" collapsed="false">
      <c r="A24" s="1" t="s">
        <v>41</v>
      </c>
      <c r="B24" s="7" t="n">
        <v>564351</v>
      </c>
      <c r="C24" s="2" t="n">
        <f aca="false">B24</f>
        <v>564351</v>
      </c>
      <c r="D24" s="2" t="n">
        <f aca="false">C24-C23</f>
        <v>15</v>
      </c>
      <c r="E24" s="2" t="s">
        <v>62</v>
      </c>
      <c r="F24" s="2" t="n">
        <v>1936</v>
      </c>
      <c r="G24" s="2" t="s">
        <v>79</v>
      </c>
      <c r="H24" s="2" t="s">
        <v>38</v>
      </c>
      <c r="J24" s="2" t="str">
        <f aca="false">IF(I24="H","L",IF(I24="V","P",""))</f>
        <v/>
      </c>
      <c r="K24" s="2" t="s">
        <v>27</v>
      </c>
      <c r="N24" s="2" t="s">
        <v>27</v>
      </c>
      <c r="Q24" s="2" t="s">
        <v>27</v>
      </c>
      <c r="R24" s="11" t="s">
        <v>80</v>
      </c>
      <c r="S24" s="8" t="s">
        <v>46</v>
      </c>
      <c r="T24" s="2" t="s">
        <v>29</v>
      </c>
    </row>
    <row r="25" customFormat="false" ht="15.75" hidden="false" customHeight="false" outlineLevel="0" collapsed="false">
      <c r="A25" s="1" t="s">
        <v>41</v>
      </c>
      <c r="B25" s="2" t="n">
        <v>632200</v>
      </c>
      <c r="C25" s="2" t="n">
        <f aca="false">B25</f>
        <v>632200</v>
      </c>
      <c r="D25" s="2" t="n">
        <f aca="false">C25-C24</f>
        <v>67849</v>
      </c>
      <c r="E25" s="2" t="s">
        <v>62</v>
      </c>
      <c r="F25" s="2" t="n">
        <v>1937</v>
      </c>
      <c r="G25" s="2" t="s">
        <v>71</v>
      </c>
      <c r="H25" s="2" t="s">
        <v>38</v>
      </c>
      <c r="I25" s="2" t="s">
        <v>24</v>
      </c>
      <c r="J25" s="2" t="str">
        <f aca="false">IF(I25="H","L",IF(I25="V","P",""))</f>
        <v>L</v>
      </c>
      <c r="K25" s="2" t="s">
        <v>27</v>
      </c>
      <c r="L25" s="2" t="n">
        <v>1</v>
      </c>
      <c r="M25" s="2" t="s">
        <v>25</v>
      </c>
      <c r="N25" s="2" t="s">
        <v>27</v>
      </c>
      <c r="Q25" s="2" t="s">
        <v>27</v>
      </c>
      <c r="S25" s="6" t="s">
        <v>81</v>
      </c>
      <c r="T25" s="2" t="s">
        <v>29</v>
      </c>
    </row>
    <row r="26" customFormat="false" ht="38" hidden="false" customHeight="false" outlineLevel="0" collapsed="false">
      <c r="A26" s="1" t="s">
        <v>41</v>
      </c>
      <c r="B26" s="2" t="n">
        <v>632308</v>
      </c>
      <c r="C26" s="2" t="n">
        <f aca="false">B26</f>
        <v>632308</v>
      </c>
      <c r="D26" s="2" t="n">
        <f aca="false">C26-C25</f>
        <v>108</v>
      </c>
      <c r="E26" s="2" t="s">
        <v>62</v>
      </c>
      <c r="F26" s="2" t="n">
        <v>1937</v>
      </c>
      <c r="G26" s="2" t="s">
        <v>82</v>
      </c>
      <c r="H26" s="2" t="s">
        <v>38</v>
      </c>
      <c r="I26" s="2" t="s">
        <v>24</v>
      </c>
      <c r="J26" s="2" t="str">
        <f aca="false">IF(I26="H","L",IF(I26="V","P",""))</f>
        <v>L</v>
      </c>
      <c r="K26" s="2" t="s">
        <v>27</v>
      </c>
      <c r="Q26" s="2" t="s">
        <v>27</v>
      </c>
      <c r="R26" s="3" t="s">
        <v>83</v>
      </c>
      <c r="S26" s="6" t="s">
        <v>28</v>
      </c>
      <c r="T26" s="2" t="s">
        <v>29</v>
      </c>
    </row>
    <row r="27" customFormat="false" ht="15.75" hidden="false" customHeight="false" outlineLevel="0" collapsed="false">
      <c r="A27" s="1" t="s">
        <v>41</v>
      </c>
      <c r="B27" s="7" t="n">
        <v>632558</v>
      </c>
      <c r="C27" s="2" t="n">
        <f aca="false">B27</f>
        <v>632558</v>
      </c>
      <c r="D27" s="2" t="n">
        <f aca="false">C27-C26</f>
        <v>250</v>
      </c>
      <c r="E27" s="2" t="s">
        <v>62</v>
      </c>
      <c r="F27" s="2" t="n">
        <v>1937</v>
      </c>
      <c r="G27" s="2" t="s">
        <v>84</v>
      </c>
      <c r="H27" s="2" t="s">
        <v>38</v>
      </c>
      <c r="J27" s="2" t="str">
        <f aca="false">IF(I27="H","L",IF(I27="V","P",""))</f>
        <v/>
      </c>
      <c r="Q27" s="2" t="s">
        <v>25</v>
      </c>
      <c r="S27" s="6" t="s">
        <v>85</v>
      </c>
      <c r="T27" s="2" t="s">
        <v>29</v>
      </c>
    </row>
    <row r="28" customFormat="false" ht="26" hidden="false" customHeight="false" outlineLevel="0" collapsed="false">
      <c r="A28" s="1" t="s">
        <v>86</v>
      </c>
      <c r="B28" s="7" t="n">
        <v>668500</v>
      </c>
      <c r="C28" s="2" t="n">
        <f aca="false">B28</f>
        <v>668500</v>
      </c>
      <c r="D28" s="2" t="n">
        <f aca="false">C28-C27</f>
        <v>35942</v>
      </c>
      <c r="E28" s="2" t="s">
        <v>62</v>
      </c>
      <c r="F28" s="2" t="n">
        <v>1938</v>
      </c>
      <c r="G28" s="2" t="s">
        <v>33</v>
      </c>
      <c r="H28" s="2" t="s">
        <v>38</v>
      </c>
      <c r="I28" s="2" t="s">
        <v>36</v>
      </c>
      <c r="J28" s="2" t="str">
        <f aca="false">IF(I28="H","L",IF(I28="V","P",""))</f>
        <v>P</v>
      </c>
      <c r="K28" s="2" t="s">
        <v>25</v>
      </c>
      <c r="L28" s="2" t="n">
        <v>1</v>
      </c>
      <c r="M28" s="2" t="s">
        <v>27</v>
      </c>
      <c r="N28" s="2" t="s">
        <v>27</v>
      </c>
      <c r="Q28" s="2" t="s">
        <v>25</v>
      </c>
      <c r="R28" s="3" t="s">
        <v>87</v>
      </c>
      <c r="S28" s="6" t="s">
        <v>88</v>
      </c>
      <c r="T28" s="2" t="s">
        <v>29</v>
      </c>
    </row>
    <row r="29" customFormat="false" ht="15.75" hidden="false" customHeight="false" outlineLevel="0" collapsed="false">
      <c r="A29" s="1" t="s">
        <v>41</v>
      </c>
      <c r="B29" s="2" t="n">
        <v>692285</v>
      </c>
      <c r="C29" s="2" t="n">
        <f aca="false">B29</f>
        <v>692285</v>
      </c>
      <c r="D29" s="2" t="n">
        <f aca="false">C29-C28</f>
        <v>23785</v>
      </c>
      <c r="E29" s="2" t="s">
        <v>62</v>
      </c>
      <c r="F29" s="2" t="n">
        <v>1938</v>
      </c>
      <c r="G29" s="2" t="s">
        <v>30</v>
      </c>
      <c r="H29" s="2" t="s">
        <v>38</v>
      </c>
      <c r="I29" s="2" t="s">
        <v>24</v>
      </c>
      <c r="J29" s="2" t="str">
        <f aca="false">IF(I29="H","L",IF(I29="V","P",""))</f>
        <v>L</v>
      </c>
      <c r="K29" s="2" t="s">
        <v>27</v>
      </c>
      <c r="L29" s="2" t="n">
        <v>1</v>
      </c>
      <c r="M29" s="2" t="s">
        <v>27</v>
      </c>
      <c r="N29" s="2" t="s">
        <v>27</v>
      </c>
      <c r="Q29" s="2" t="s">
        <v>27</v>
      </c>
      <c r="R29" s="3" t="s">
        <v>89</v>
      </c>
      <c r="S29" s="6" t="s">
        <v>90</v>
      </c>
      <c r="T29" s="2" t="s">
        <v>29</v>
      </c>
    </row>
    <row r="30" customFormat="false" ht="15.75" hidden="false" customHeight="false" outlineLevel="0" collapsed="false">
      <c r="A30" s="1" t="s">
        <v>86</v>
      </c>
      <c r="B30" s="7" t="n">
        <v>708822</v>
      </c>
      <c r="C30" s="2" t="n">
        <f aca="false">B30</f>
        <v>708822</v>
      </c>
      <c r="D30" s="2" t="n">
        <f aca="false">C30-C29</f>
        <v>16537</v>
      </c>
      <c r="E30" s="2" t="s">
        <v>62</v>
      </c>
      <c r="F30" s="2" t="n">
        <v>1939</v>
      </c>
      <c r="G30" s="2" t="s">
        <v>74</v>
      </c>
      <c r="H30" s="2" t="s">
        <v>38</v>
      </c>
      <c r="I30" s="2" t="s">
        <v>36</v>
      </c>
      <c r="J30" s="2" t="str">
        <f aca="false">IF(I30="H","L",IF(I30="V","P",""))</f>
        <v>P</v>
      </c>
      <c r="K30" s="2" t="s">
        <v>25</v>
      </c>
      <c r="L30" s="2" t="n">
        <v>1</v>
      </c>
      <c r="M30" s="2" t="s">
        <v>27</v>
      </c>
      <c r="N30" s="2" t="s">
        <v>27</v>
      </c>
      <c r="Q30" s="2" t="s">
        <v>25</v>
      </c>
      <c r="R30" s="3" t="s">
        <v>91</v>
      </c>
      <c r="S30" s="6" t="s">
        <v>92</v>
      </c>
      <c r="T30" s="2" t="s">
        <v>29</v>
      </c>
    </row>
    <row r="31" customFormat="false" ht="15.75" hidden="false" customHeight="false" outlineLevel="0" collapsed="false">
      <c r="A31" s="1" t="s">
        <v>86</v>
      </c>
      <c r="B31" s="7" t="n">
        <v>708840</v>
      </c>
      <c r="C31" s="2" t="n">
        <f aca="false">B31</f>
        <v>708840</v>
      </c>
      <c r="D31" s="2" t="n">
        <f aca="false">C31-C30</f>
        <v>18</v>
      </c>
      <c r="E31" s="2" t="s">
        <v>62</v>
      </c>
      <c r="F31" s="2" t="n">
        <v>1939</v>
      </c>
      <c r="G31" s="2" t="s">
        <v>93</v>
      </c>
      <c r="J31" s="2" t="str">
        <f aca="false">IF(I31="H","L",IF(I31="V","P",""))</f>
        <v/>
      </c>
      <c r="Q31" s="2" t="s">
        <v>25</v>
      </c>
      <c r="S31" s="6" t="s">
        <v>94</v>
      </c>
      <c r="T31" s="2" t="s">
        <v>29</v>
      </c>
    </row>
    <row r="32" customFormat="false" ht="15.75" hidden="false" customHeight="false" outlineLevel="0" collapsed="false">
      <c r="A32" s="1" t="s">
        <v>86</v>
      </c>
      <c r="B32" s="2" t="n">
        <v>790092</v>
      </c>
      <c r="C32" s="2" t="n">
        <f aca="false">B32</f>
        <v>790092</v>
      </c>
      <c r="D32" s="2" t="n">
        <f aca="false">C32-C31</f>
        <v>81252</v>
      </c>
      <c r="E32" s="2" t="s">
        <v>62</v>
      </c>
      <c r="F32" s="2" t="n">
        <v>1940</v>
      </c>
      <c r="G32" s="2" t="s">
        <v>95</v>
      </c>
      <c r="H32" s="2" t="s">
        <v>38</v>
      </c>
      <c r="I32" s="2" t="s">
        <v>36</v>
      </c>
      <c r="J32" s="2" t="str">
        <f aca="false">IF(I32="H","L",IF(I32="V","P",""))</f>
        <v>P</v>
      </c>
      <c r="K32" s="2" t="s">
        <v>25</v>
      </c>
      <c r="L32" s="2" t="n">
        <v>1</v>
      </c>
      <c r="M32" s="2" t="s">
        <v>27</v>
      </c>
      <c r="N32" s="2" t="s">
        <v>27</v>
      </c>
      <c r="O32" s="2" t="n">
        <v>29.5</v>
      </c>
      <c r="P32" s="2" t="n">
        <v>29.5</v>
      </c>
      <c r="Q32" s="2" t="s">
        <v>27</v>
      </c>
      <c r="S32" s="6" t="s">
        <v>96</v>
      </c>
      <c r="T32" s="2" t="s">
        <v>29</v>
      </c>
    </row>
    <row r="33" customFormat="false" ht="15.75" hidden="false" customHeight="false" outlineLevel="0" collapsed="false">
      <c r="A33" s="1" t="s">
        <v>86</v>
      </c>
      <c r="B33" s="7" t="n">
        <v>790141</v>
      </c>
      <c r="C33" s="2" t="n">
        <f aca="false">B33</f>
        <v>790141</v>
      </c>
      <c r="D33" s="2" t="n">
        <f aca="false">C33-C32</f>
        <v>49</v>
      </c>
      <c r="E33" s="2" t="s">
        <v>62</v>
      </c>
      <c r="F33" s="2" t="n">
        <v>1940</v>
      </c>
      <c r="G33" s="2" t="s">
        <v>33</v>
      </c>
      <c r="H33" s="2" t="s">
        <v>38</v>
      </c>
      <c r="I33" s="2" t="s">
        <v>36</v>
      </c>
      <c r="J33" s="2" t="str">
        <f aca="false">IF(I33="H","L",IF(I33="V","P",""))</f>
        <v>P</v>
      </c>
      <c r="K33" s="2" t="s">
        <v>25</v>
      </c>
      <c r="L33" s="2" t="n">
        <v>1</v>
      </c>
      <c r="M33" s="2" t="s">
        <v>27</v>
      </c>
      <c r="N33" s="2" t="s">
        <v>27</v>
      </c>
      <c r="Q33" s="2" t="s">
        <v>27</v>
      </c>
      <c r="S33" s="6" t="s">
        <v>97</v>
      </c>
      <c r="T33" s="2" t="s">
        <v>29</v>
      </c>
    </row>
    <row r="34" customFormat="false" ht="15.75" hidden="false" customHeight="false" outlineLevel="0" collapsed="false">
      <c r="A34" s="1" t="s">
        <v>86</v>
      </c>
      <c r="B34" s="7" t="n">
        <v>790196</v>
      </c>
      <c r="C34" s="2" t="n">
        <f aca="false">B34</f>
        <v>790196</v>
      </c>
      <c r="D34" s="2" t="n">
        <f aca="false">C34-C33</f>
        <v>55</v>
      </c>
      <c r="E34" s="2" t="s">
        <v>62</v>
      </c>
      <c r="F34" s="2" t="n">
        <v>1940</v>
      </c>
      <c r="G34" s="2" t="s">
        <v>58</v>
      </c>
      <c r="H34" s="2" t="s">
        <v>38</v>
      </c>
      <c r="Q34" s="2" t="s">
        <v>25</v>
      </c>
      <c r="R34" s="3" t="s">
        <v>98</v>
      </c>
      <c r="S34" s="6" t="s">
        <v>60</v>
      </c>
      <c r="T34" s="2" t="s">
        <v>61</v>
      </c>
    </row>
    <row r="35" customFormat="false" ht="15.75" hidden="false" customHeight="false" outlineLevel="0" collapsed="false">
      <c r="A35" s="1" t="s">
        <v>86</v>
      </c>
      <c r="B35" s="2" t="n">
        <v>790347</v>
      </c>
      <c r="C35" s="2" t="n">
        <f aca="false">B35</f>
        <v>790347</v>
      </c>
      <c r="D35" s="2" t="n">
        <f aca="false">C35-C34</f>
        <v>151</v>
      </c>
      <c r="E35" s="2" t="s">
        <v>62</v>
      </c>
      <c r="F35" s="2" t="n">
        <v>1940</v>
      </c>
      <c r="G35" s="2" t="s">
        <v>30</v>
      </c>
      <c r="H35" s="2" t="s">
        <v>38</v>
      </c>
      <c r="I35" s="2" t="s">
        <v>36</v>
      </c>
      <c r="J35" s="2" t="str">
        <f aca="false">IF(I35="H","L",IF(I35="V","P",""))</f>
        <v>P</v>
      </c>
      <c r="K35" s="2" t="s">
        <v>25</v>
      </c>
      <c r="L35" s="2" t="n">
        <v>1</v>
      </c>
      <c r="M35" s="2" t="s">
        <v>27</v>
      </c>
      <c r="N35" s="2" t="s">
        <v>27</v>
      </c>
      <c r="O35" s="2" t="n">
        <f aca="false">27.2+2.2</f>
        <v>29.4</v>
      </c>
      <c r="P35" s="2" t="n">
        <v>29.4</v>
      </c>
      <c r="Q35" s="2" t="s">
        <v>27</v>
      </c>
      <c r="R35" s="3" t="s">
        <v>99</v>
      </c>
      <c r="S35" s="6" t="s">
        <v>100</v>
      </c>
      <c r="T35" s="2" t="s">
        <v>29</v>
      </c>
    </row>
    <row r="36" customFormat="false" ht="15.75" hidden="false" customHeight="false" outlineLevel="0" collapsed="false">
      <c r="A36" s="1" t="s">
        <v>86</v>
      </c>
      <c r="B36" s="7" t="n">
        <v>847828</v>
      </c>
      <c r="C36" s="2" t="n">
        <f aca="false">B36</f>
        <v>847828</v>
      </c>
      <c r="D36" s="2" t="n">
        <f aca="false">C36-C35</f>
        <v>57481</v>
      </c>
      <c r="E36" s="2" t="s">
        <v>62</v>
      </c>
      <c r="F36" s="2" t="n">
        <v>1941</v>
      </c>
      <c r="G36" s="2" t="s">
        <v>74</v>
      </c>
      <c r="H36" s="2" t="s">
        <v>38</v>
      </c>
      <c r="I36" s="2" t="s">
        <v>36</v>
      </c>
      <c r="J36" s="2" t="str">
        <f aca="false">IF(I36="H","L",IF(I36="V","P",""))</f>
        <v>P</v>
      </c>
      <c r="K36" s="2" t="s">
        <v>25</v>
      </c>
      <c r="L36" s="2" t="n">
        <v>1</v>
      </c>
      <c r="M36" s="2" t="s">
        <v>27</v>
      </c>
      <c r="N36" s="2" t="s">
        <v>27</v>
      </c>
      <c r="Q36" s="2" t="s">
        <v>27</v>
      </c>
      <c r="R36" s="3" t="s">
        <v>101</v>
      </c>
      <c r="S36" s="6" t="s">
        <v>102</v>
      </c>
      <c r="T36" s="2" t="s">
        <v>29</v>
      </c>
    </row>
    <row r="37" customFormat="false" ht="38" hidden="false" customHeight="false" outlineLevel="0" collapsed="false">
      <c r="A37" s="1" t="s">
        <v>86</v>
      </c>
      <c r="B37" s="7" t="n">
        <v>847840</v>
      </c>
      <c r="C37" s="2" t="n">
        <f aca="false">B37</f>
        <v>847840</v>
      </c>
      <c r="D37" s="2" t="n">
        <f aca="false">C37-C36</f>
        <v>12</v>
      </c>
      <c r="E37" s="2" t="s">
        <v>62</v>
      </c>
      <c r="F37" s="2" t="n">
        <v>1941</v>
      </c>
      <c r="G37" s="2" t="s">
        <v>33</v>
      </c>
      <c r="H37" s="2" t="s">
        <v>38</v>
      </c>
      <c r="I37" s="2" t="s">
        <v>36</v>
      </c>
      <c r="J37" s="2" t="str">
        <f aca="false">IF(I37="H","L",IF(I37="V","P",""))</f>
        <v>P</v>
      </c>
      <c r="K37" s="2" t="s">
        <v>25</v>
      </c>
      <c r="L37" s="2" t="n">
        <v>1</v>
      </c>
      <c r="M37" s="2" t="s">
        <v>27</v>
      </c>
      <c r="N37" s="2" t="s">
        <v>27</v>
      </c>
      <c r="Q37" s="2" t="s">
        <v>25</v>
      </c>
      <c r="R37" s="3" t="s">
        <v>103</v>
      </c>
      <c r="S37" s="6" t="s">
        <v>104</v>
      </c>
      <c r="T37" s="2" t="s">
        <v>29</v>
      </c>
    </row>
    <row r="38" customFormat="false" ht="74" hidden="false" customHeight="false" outlineLevel="0" collapsed="false">
      <c r="A38" s="1" t="s">
        <v>86</v>
      </c>
      <c r="B38" s="7" t="n">
        <v>847869</v>
      </c>
      <c r="C38" s="2" t="n">
        <f aca="false">B38</f>
        <v>847869</v>
      </c>
      <c r="D38" s="2" t="n">
        <f aca="false">C38-C37</f>
        <v>29</v>
      </c>
      <c r="F38" s="2" t="n">
        <v>1941</v>
      </c>
      <c r="G38" s="2" t="s">
        <v>105</v>
      </c>
      <c r="Q38" s="2" t="s">
        <v>25</v>
      </c>
      <c r="R38" s="3" t="s">
        <v>106</v>
      </c>
      <c r="S38" s="6" t="s">
        <v>107</v>
      </c>
      <c r="T38" s="2" t="s">
        <v>29</v>
      </c>
    </row>
    <row r="39" customFormat="false" ht="15.75" hidden="false" customHeight="false" outlineLevel="0" collapsed="false">
      <c r="A39" s="1" t="s">
        <v>86</v>
      </c>
      <c r="B39" s="2" t="n">
        <v>848106</v>
      </c>
      <c r="C39" s="2" t="n">
        <f aca="false">B39</f>
        <v>848106</v>
      </c>
      <c r="D39" s="2" t="n">
        <f aca="false">C39-C38</f>
        <v>237</v>
      </c>
      <c r="E39" s="2" t="s">
        <v>62</v>
      </c>
      <c r="F39" s="2" t="n">
        <v>1941</v>
      </c>
      <c r="G39" s="2" t="s">
        <v>71</v>
      </c>
      <c r="H39" s="2" t="s">
        <v>38</v>
      </c>
      <c r="I39" s="2" t="s">
        <v>36</v>
      </c>
      <c r="J39" s="2" t="str">
        <f aca="false">IF(I39="H","L",IF(I39="V","P",""))</f>
        <v>P</v>
      </c>
      <c r="K39" s="2" t="s">
        <v>25</v>
      </c>
      <c r="L39" s="2" t="n">
        <v>1</v>
      </c>
      <c r="M39" s="2" t="s">
        <v>27</v>
      </c>
      <c r="N39" s="2" t="s">
        <v>27</v>
      </c>
      <c r="Q39" s="2" t="s">
        <v>27</v>
      </c>
      <c r="S39" s="6" t="s">
        <v>108</v>
      </c>
      <c r="T39" s="2" t="s">
        <v>29</v>
      </c>
    </row>
    <row r="40" customFormat="false" ht="15.75" hidden="false" customHeight="false" outlineLevel="0" collapsed="false">
      <c r="A40" s="1" t="s">
        <v>86</v>
      </c>
      <c r="B40" s="2" t="n">
        <v>877545</v>
      </c>
      <c r="C40" s="2" t="n">
        <f aca="false">B40</f>
        <v>877545</v>
      </c>
      <c r="D40" s="2" t="n">
        <f aca="false">C40-C39</f>
        <v>29439</v>
      </c>
      <c r="E40" s="2" t="s">
        <v>62</v>
      </c>
      <c r="F40" s="2" t="n">
        <v>1941</v>
      </c>
      <c r="G40" s="2" t="s">
        <v>30</v>
      </c>
      <c r="H40" s="2" t="s">
        <v>38</v>
      </c>
      <c r="I40" s="2" t="s">
        <v>36</v>
      </c>
      <c r="J40" s="2" t="str">
        <f aca="false">IF(I40="H","L",IF(I40="V","P",""))</f>
        <v>P</v>
      </c>
      <c r="K40" s="2" t="s">
        <v>25</v>
      </c>
      <c r="L40" s="2" t="n">
        <v>1</v>
      </c>
      <c r="M40" s="2" t="s">
        <v>27</v>
      </c>
      <c r="N40" s="2" t="s">
        <v>25</v>
      </c>
      <c r="O40" s="2" t="n">
        <v>29.4</v>
      </c>
      <c r="P40" s="2" t="n">
        <v>29.4</v>
      </c>
      <c r="Q40" s="2" t="s">
        <v>27</v>
      </c>
      <c r="R40" s="3" t="s">
        <v>109</v>
      </c>
      <c r="S40" s="6" t="s">
        <v>110</v>
      </c>
      <c r="T40" s="2" t="s">
        <v>29</v>
      </c>
    </row>
    <row r="41" customFormat="false" ht="38" hidden="false" customHeight="false" outlineLevel="0" collapsed="false">
      <c r="A41" s="1" t="s">
        <v>86</v>
      </c>
      <c r="B41" s="7" t="n">
        <v>877678</v>
      </c>
      <c r="C41" s="2" t="n">
        <f aca="false">B41</f>
        <v>877678</v>
      </c>
      <c r="D41" s="2" t="n">
        <f aca="false">C41-C40</f>
        <v>133</v>
      </c>
      <c r="E41" s="2" t="s">
        <v>62</v>
      </c>
      <c r="F41" s="2" t="n">
        <v>1941</v>
      </c>
      <c r="G41" s="2" t="s">
        <v>33</v>
      </c>
      <c r="H41" s="2" t="s">
        <v>38</v>
      </c>
      <c r="I41" s="2" t="s">
        <v>36</v>
      </c>
      <c r="J41" s="2" t="str">
        <f aca="false">IF(I41="H","L",IF(I41="V","P",""))</f>
        <v>P</v>
      </c>
      <c r="K41" s="2" t="s">
        <v>25</v>
      </c>
      <c r="N41" s="2" t="s">
        <v>25</v>
      </c>
      <c r="Q41" s="2" t="s">
        <v>25</v>
      </c>
      <c r="R41" s="3" t="s">
        <v>111</v>
      </c>
      <c r="S41" s="6" t="s">
        <v>112</v>
      </c>
      <c r="T41" s="2" t="s">
        <v>29</v>
      </c>
    </row>
    <row r="42" customFormat="false" ht="15.75" hidden="false" customHeight="false" outlineLevel="0" collapsed="false">
      <c r="A42" s="1" t="s">
        <v>41</v>
      </c>
      <c r="B42" s="2" t="n">
        <v>877776</v>
      </c>
      <c r="C42" s="2" t="n">
        <f aca="false">B42</f>
        <v>877776</v>
      </c>
      <c r="D42" s="2" t="n">
        <f aca="false">C42-C41</f>
        <v>98</v>
      </c>
      <c r="E42" s="2" t="s">
        <v>62</v>
      </c>
      <c r="F42" s="2" t="n">
        <v>1941</v>
      </c>
      <c r="G42" s="2" t="s">
        <v>30</v>
      </c>
      <c r="H42" s="2" t="s">
        <v>38</v>
      </c>
      <c r="I42" s="2" t="s">
        <v>24</v>
      </c>
      <c r="J42" s="2" t="str">
        <f aca="false">IF(I42="H","L",IF(I42="V","P",""))</f>
        <v>L</v>
      </c>
      <c r="K42" s="2" t="s">
        <v>27</v>
      </c>
      <c r="L42" s="2" t="n">
        <v>1</v>
      </c>
      <c r="M42" s="2" t="s">
        <v>27</v>
      </c>
      <c r="N42" s="2" t="s">
        <v>25</v>
      </c>
      <c r="O42" s="2" t="n">
        <v>28.2</v>
      </c>
      <c r="P42" s="2" t="n">
        <v>28.8</v>
      </c>
      <c r="Q42" s="2" t="s">
        <v>27</v>
      </c>
      <c r="R42" s="3" t="s">
        <v>109</v>
      </c>
      <c r="S42" s="6" t="s">
        <v>113</v>
      </c>
      <c r="T42" s="2" t="s">
        <v>29</v>
      </c>
    </row>
    <row r="43" customFormat="false" ht="15.75" hidden="false" customHeight="false" outlineLevel="0" collapsed="false">
      <c r="A43" s="1" t="s">
        <v>41</v>
      </c>
      <c r="B43" s="7" t="n">
        <v>877823</v>
      </c>
      <c r="C43" s="2" t="n">
        <f aca="false">B43</f>
        <v>877823</v>
      </c>
      <c r="D43" s="2" t="n">
        <f aca="false">C43-C42</f>
        <v>47</v>
      </c>
      <c r="E43" s="2" t="s">
        <v>62</v>
      </c>
      <c r="F43" s="2" t="n">
        <v>1941</v>
      </c>
      <c r="G43" s="2" t="s">
        <v>114</v>
      </c>
      <c r="H43" s="2" t="s">
        <v>38</v>
      </c>
      <c r="I43" s="2" t="s">
        <v>24</v>
      </c>
      <c r="J43" s="2" t="str">
        <f aca="false">IF(I43="H","L",IF(I43="V","P",""))</f>
        <v>L</v>
      </c>
      <c r="K43" s="2" t="s">
        <v>27</v>
      </c>
      <c r="Q43" s="2" t="s">
        <v>25</v>
      </c>
      <c r="S43" s="6" t="s">
        <v>115</v>
      </c>
      <c r="T43" s="2" t="s">
        <v>29</v>
      </c>
    </row>
    <row r="44" customFormat="false" ht="15.75" hidden="false" customHeight="false" outlineLevel="0" collapsed="false">
      <c r="A44" s="1" t="s">
        <v>41</v>
      </c>
      <c r="B44" s="2" t="n">
        <v>358978</v>
      </c>
      <c r="C44" s="2" t="n">
        <f aca="false">B44+1000000</f>
        <v>1358978</v>
      </c>
      <c r="D44" s="2" t="n">
        <f aca="false">C44-C43</f>
        <v>481155</v>
      </c>
      <c r="E44" s="2" t="s">
        <v>116</v>
      </c>
      <c r="F44" s="2" t="n">
        <v>1948</v>
      </c>
      <c r="G44" s="2" t="s">
        <v>30</v>
      </c>
      <c r="H44" s="2" t="s">
        <v>38</v>
      </c>
      <c r="I44" s="2" t="s">
        <v>24</v>
      </c>
      <c r="J44" s="2" t="str">
        <f aca="false">IF(I44="H","L",IF(I44="V","P",""))</f>
        <v>L</v>
      </c>
      <c r="K44" s="2" t="s">
        <v>25</v>
      </c>
      <c r="L44" s="2" t="n">
        <v>1</v>
      </c>
      <c r="M44" s="2" t="s">
        <v>27</v>
      </c>
      <c r="N44" s="2" t="s">
        <v>27</v>
      </c>
      <c r="O44" s="2" t="n">
        <f aca="false">26.6+1.6</f>
        <v>28.2</v>
      </c>
      <c r="P44" s="2" t="n">
        <v>28.2</v>
      </c>
      <c r="Q44" s="2" t="s">
        <v>27</v>
      </c>
      <c r="R44" s="3" t="s">
        <v>117</v>
      </c>
      <c r="S44" s="6" t="s">
        <v>118</v>
      </c>
      <c r="T44" s="2" t="s">
        <v>29</v>
      </c>
    </row>
    <row r="45" customFormat="false" ht="15.75" hidden="false" customHeight="false" outlineLevel="0" collapsed="false">
      <c r="A45" s="1" t="s">
        <v>41</v>
      </c>
      <c r="B45" s="2" t="n">
        <v>434542</v>
      </c>
      <c r="C45" s="2" t="n">
        <f aca="false">B45+1000000</f>
        <v>1434542</v>
      </c>
      <c r="D45" s="2" t="n">
        <f aca="false">C45-C44</f>
        <v>75564</v>
      </c>
      <c r="E45" s="2" t="s">
        <v>116</v>
      </c>
      <c r="F45" s="2" t="n">
        <v>1949</v>
      </c>
      <c r="G45" s="2" t="s">
        <v>119</v>
      </c>
      <c r="H45" s="2" t="s">
        <v>38</v>
      </c>
      <c r="I45" s="2" t="s">
        <v>24</v>
      </c>
      <c r="J45" s="2" t="str">
        <f aca="false">IF(I45="H","L",IF(I45="V","P",""))</f>
        <v>L</v>
      </c>
      <c r="K45" s="2" t="s">
        <v>27</v>
      </c>
      <c r="L45" s="2" t="n">
        <v>1</v>
      </c>
      <c r="M45" s="2" t="s">
        <v>27</v>
      </c>
      <c r="N45" s="2" t="s">
        <v>27</v>
      </c>
      <c r="Q45" s="2" t="s">
        <v>27</v>
      </c>
      <c r="S45" s="6" t="s">
        <v>120</v>
      </c>
      <c r="T45" s="2" t="s">
        <v>29</v>
      </c>
    </row>
    <row r="46" customFormat="false" ht="15.75" hidden="false" customHeight="false" outlineLevel="0" collapsed="false">
      <c r="A46" s="1" t="s">
        <v>41</v>
      </c>
      <c r="B46" s="2" t="n">
        <v>434587</v>
      </c>
      <c r="C46" s="2" t="n">
        <f aca="false">B46+1000000</f>
        <v>1434587</v>
      </c>
      <c r="D46" s="2" t="n">
        <f aca="false">C46-C45</f>
        <v>45</v>
      </c>
      <c r="E46" s="2" t="s">
        <v>116</v>
      </c>
      <c r="F46" s="2" t="n">
        <v>1949</v>
      </c>
      <c r="G46" s="2" t="s">
        <v>22</v>
      </c>
      <c r="H46" s="2" t="s">
        <v>38</v>
      </c>
      <c r="I46" s="2" t="s">
        <v>24</v>
      </c>
      <c r="J46" s="2" t="str">
        <f aca="false">IF(I46="H","L",IF(I46="V","P",""))</f>
        <v>L</v>
      </c>
      <c r="K46" s="2" t="s">
        <v>27</v>
      </c>
      <c r="L46" s="2" t="n">
        <v>1</v>
      </c>
      <c r="M46" s="2" t="s">
        <v>27</v>
      </c>
      <c r="N46" s="2" t="s">
        <v>27</v>
      </c>
      <c r="O46" s="2" t="n">
        <v>28.1</v>
      </c>
      <c r="P46" s="2" t="n">
        <v>28.8</v>
      </c>
      <c r="Q46" s="2" t="s">
        <v>27</v>
      </c>
      <c r="S46" s="6" t="s">
        <v>64</v>
      </c>
      <c r="T46" s="2" t="s">
        <v>29</v>
      </c>
    </row>
    <row r="47" customFormat="false" ht="15.75" hidden="false" customHeight="false" outlineLevel="0" collapsed="false">
      <c r="A47" s="1" t="s">
        <v>41</v>
      </c>
      <c r="B47" s="2" t="n">
        <v>434672</v>
      </c>
      <c r="C47" s="2" t="n">
        <f aca="false">B47+1000000</f>
        <v>1434672</v>
      </c>
      <c r="D47" s="2" t="n">
        <f aca="false">C47-C46</f>
        <v>85</v>
      </c>
      <c r="E47" s="2" t="s">
        <v>116</v>
      </c>
      <c r="F47" s="2" t="n">
        <v>1949</v>
      </c>
      <c r="G47" s="2" t="s">
        <v>30</v>
      </c>
      <c r="H47" s="2" t="s">
        <v>38</v>
      </c>
      <c r="I47" s="2" t="s">
        <v>24</v>
      </c>
      <c r="J47" s="2" t="str">
        <f aca="false">IF(I47="H","L",IF(I47="V","P",""))</f>
        <v>L</v>
      </c>
      <c r="K47" s="2" t="s">
        <v>27</v>
      </c>
      <c r="L47" s="2" t="n">
        <v>1</v>
      </c>
      <c r="M47" s="2" t="s">
        <v>27</v>
      </c>
      <c r="N47" s="2" t="s">
        <v>27</v>
      </c>
      <c r="O47" s="2" t="n">
        <v>28.2</v>
      </c>
      <c r="P47" s="2" t="n">
        <v>28.9</v>
      </c>
      <c r="Q47" s="2" t="s">
        <v>27</v>
      </c>
      <c r="R47" s="3" t="s">
        <v>121</v>
      </c>
      <c r="S47" s="6" t="s">
        <v>122</v>
      </c>
      <c r="T47" s="2" t="s">
        <v>29</v>
      </c>
    </row>
    <row r="48" customFormat="false" ht="15.75" hidden="false" customHeight="false" outlineLevel="0" collapsed="false">
      <c r="A48" s="1" t="s">
        <v>41</v>
      </c>
      <c r="B48" s="2" t="n">
        <v>434918</v>
      </c>
      <c r="C48" s="2" t="n">
        <f aca="false">B48+1000000</f>
        <v>1434918</v>
      </c>
      <c r="D48" s="2" t="n">
        <f aca="false">C48-C47</f>
        <v>246</v>
      </c>
      <c r="E48" s="2" t="s">
        <v>116</v>
      </c>
      <c r="F48" s="2" t="n">
        <v>1949</v>
      </c>
      <c r="G48" s="2" t="s">
        <v>22</v>
      </c>
      <c r="H48" s="2" t="s">
        <v>38</v>
      </c>
      <c r="I48" s="2" t="s">
        <v>24</v>
      </c>
      <c r="J48" s="2" t="str">
        <f aca="false">IF(I48="H","L",IF(I48="V","P",""))</f>
        <v>L</v>
      </c>
      <c r="K48" s="2" t="s">
        <v>27</v>
      </c>
      <c r="L48" s="2" t="n">
        <v>1</v>
      </c>
      <c r="M48" s="2" t="s">
        <v>27</v>
      </c>
      <c r="N48" s="2" t="s">
        <v>27</v>
      </c>
      <c r="Q48" s="2" t="s">
        <v>27</v>
      </c>
      <c r="S48" s="6" t="s">
        <v>64</v>
      </c>
      <c r="T48" s="2" t="s">
        <v>29</v>
      </c>
    </row>
    <row r="49" customFormat="false" ht="15.75" hidden="false" customHeight="false" outlineLevel="0" collapsed="false">
      <c r="A49" s="1" t="s">
        <v>41</v>
      </c>
      <c r="B49" s="2" t="n">
        <v>435059</v>
      </c>
      <c r="C49" s="2" t="n">
        <f aca="false">B49+1000000</f>
        <v>1435059</v>
      </c>
      <c r="D49" s="2" t="n">
        <f aca="false">C49-C48</f>
        <v>141</v>
      </c>
      <c r="E49" s="2" t="s">
        <v>116</v>
      </c>
      <c r="F49" s="2" t="n">
        <v>1949</v>
      </c>
      <c r="G49" s="2" t="s">
        <v>95</v>
      </c>
      <c r="H49" s="2" t="s">
        <v>38</v>
      </c>
      <c r="I49" s="2" t="s">
        <v>123</v>
      </c>
      <c r="J49" s="2" t="str">
        <f aca="false">IF(I49="H","L",IF(I49="V","P",""))</f>
        <v/>
      </c>
      <c r="K49" s="2" t="s">
        <v>27</v>
      </c>
      <c r="L49" s="2" t="n">
        <v>1</v>
      </c>
      <c r="M49" s="2" t="s">
        <v>27</v>
      </c>
      <c r="N49" s="2" t="s">
        <v>27</v>
      </c>
      <c r="Q49" s="2" t="s">
        <v>27</v>
      </c>
      <c r="S49" s="6" t="s">
        <v>96</v>
      </c>
      <c r="T49" s="2" t="s">
        <v>29</v>
      </c>
    </row>
    <row r="50" customFormat="false" ht="62" hidden="false" customHeight="false" outlineLevel="0" collapsed="false">
      <c r="A50" s="1" t="s">
        <v>41</v>
      </c>
      <c r="B50" s="7" t="n">
        <v>435096</v>
      </c>
      <c r="C50" s="2" t="n">
        <f aca="false">B50+1000000</f>
        <v>1435096</v>
      </c>
      <c r="D50" s="2" t="n">
        <f aca="false">C50-C49</f>
        <v>37</v>
      </c>
      <c r="E50" s="2" t="s">
        <v>116</v>
      </c>
      <c r="F50" s="2" t="n">
        <v>1949</v>
      </c>
      <c r="G50" s="2" t="s">
        <v>58</v>
      </c>
      <c r="H50" s="2" t="s">
        <v>38</v>
      </c>
      <c r="I50" s="2" t="s">
        <v>24</v>
      </c>
      <c r="J50" s="2" t="str">
        <f aca="false">IF(I50="H","L",IF(I50="V","P",""))</f>
        <v>L</v>
      </c>
      <c r="K50" s="2" t="s">
        <v>27</v>
      </c>
      <c r="L50" s="2" t="n">
        <v>1</v>
      </c>
      <c r="M50" s="2" t="s">
        <v>27</v>
      </c>
      <c r="N50" s="2" t="s">
        <v>27</v>
      </c>
      <c r="Q50" s="2" t="s">
        <v>27</v>
      </c>
      <c r="R50" s="3" t="s">
        <v>124</v>
      </c>
      <c r="S50" s="6" t="s">
        <v>125</v>
      </c>
      <c r="T50" s="2" t="s">
        <v>29</v>
      </c>
    </row>
    <row r="51" customFormat="false" ht="15.75" hidden="false" customHeight="false" outlineLevel="0" collapsed="false">
      <c r="A51" s="1" t="s">
        <v>41</v>
      </c>
      <c r="B51" s="7" t="n">
        <v>552310</v>
      </c>
      <c r="C51" s="2" t="n">
        <f aca="false">B51+1000000</f>
        <v>1552310</v>
      </c>
      <c r="D51" s="2" t="n">
        <f aca="false">C51-C50</f>
        <v>117214</v>
      </c>
      <c r="E51" s="2" t="s">
        <v>116</v>
      </c>
      <c r="F51" s="2" t="n">
        <v>1950</v>
      </c>
      <c r="G51" s="2" t="s">
        <v>126</v>
      </c>
      <c r="J51" s="2" t="str">
        <f aca="false">IF(I51="H","L",IF(I51="V","P",""))</f>
        <v/>
      </c>
      <c r="Q51" s="2" t="s">
        <v>25</v>
      </c>
      <c r="S51" s="6" t="s">
        <v>127</v>
      </c>
      <c r="T51" s="2" t="s">
        <v>29</v>
      </c>
    </row>
    <row r="52" customFormat="false" ht="15.75" hidden="false" customHeight="false" outlineLevel="0" collapsed="false">
      <c r="A52" s="1" t="s">
        <v>41</v>
      </c>
      <c r="B52" s="2" t="n">
        <v>552503</v>
      </c>
      <c r="C52" s="2" t="n">
        <f aca="false">B52+1000000</f>
        <v>1552503</v>
      </c>
      <c r="D52" s="2" t="n">
        <f aca="false">C52-C51</f>
        <v>193</v>
      </c>
      <c r="E52" s="2" t="s">
        <v>116</v>
      </c>
      <c r="F52" s="2" t="n">
        <v>1950</v>
      </c>
      <c r="G52" s="2" t="s">
        <v>30</v>
      </c>
      <c r="H52" s="2" t="s">
        <v>38</v>
      </c>
      <c r="I52" s="2" t="s">
        <v>24</v>
      </c>
      <c r="J52" s="2" t="str">
        <f aca="false">IF(I52="H","L",IF(I52="V","P",""))</f>
        <v>L</v>
      </c>
      <c r="K52" s="2" t="s">
        <v>27</v>
      </c>
      <c r="L52" s="2" t="n">
        <v>1</v>
      </c>
      <c r="M52" s="2" t="s">
        <v>27</v>
      </c>
      <c r="N52" s="2" t="s">
        <v>25</v>
      </c>
      <c r="Q52" s="2" t="s">
        <v>27</v>
      </c>
      <c r="R52" s="3" t="s">
        <v>128</v>
      </c>
      <c r="S52" s="6" t="s">
        <v>129</v>
      </c>
      <c r="T52" s="2" t="s">
        <v>29</v>
      </c>
    </row>
    <row r="53" customFormat="false" ht="15.75" hidden="false" customHeight="false" outlineLevel="0" collapsed="false">
      <c r="A53" s="1" t="s">
        <v>41</v>
      </c>
      <c r="B53" s="2" t="n">
        <v>554194</v>
      </c>
      <c r="C53" s="2" t="n">
        <f aca="false">B53+1000000</f>
        <v>1554194</v>
      </c>
      <c r="D53" s="2" t="n">
        <f aca="false">C53-C52</f>
        <v>1691</v>
      </c>
      <c r="E53" s="2" t="s">
        <v>116</v>
      </c>
      <c r="F53" s="2" t="n">
        <v>1950</v>
      </c>
      <c r="G53" s="2" t="s">
        <v>130</v>
      </c>
      <c r="H53" s="2" t="s">
        <v>38</v>
      </c>
      <c r="I53" s="2" t="s">
        <v>24</v>
      </c>
      <c r="J53" s="2" t="str">
        <f aca="false">IF(I53="H","L",IF(I53="V","P",""))</f>
        <v>L</v>
      </c>
      <c r="K53" s="2" t="s">
        <v>27</v>
      </c>
      <c r="L53" s="2" t="n">
        <v>1</v>
      </c>
      <c r="M53" s="2" t="s">
        <v>27</v>
      </c>
      <c r="N53" s="2" t="s">
        <v>25</v>
      </c>
      <c r="Q53" s="2" t="s">
        <v>27</v>
      </c>
      <c r="S53" s="6" t="s">
        <v>131</v>
      </c>
      <c r="T53" s="2" t="s">
        <v>29</v>
      </c>
    </row>
    <row r="54" customFormat="false" ht="38" hidden="false" customHeight="false" outlineLevel="0" collapsed="false">
      <c r="A54" s="1" t="s">
        <v>41</v>
      </c>
      <c r="B54" s="7" t="n">
        <v>554292</v>
      </c>
      <c r="C54" s="2" t="n">
        <f aca="false">B54+1000000</f>
        <v>1554292</v>
      </c>
      <c r="D54" s="2" t="n">
        <f aca="false">C54-C53</f>
        <v>98</v>
      </c>
      <c r="E54" s="2" t="s">
        <v>116</v>
      </c>
      <c r="F54" s="2" t="n">
        <v>1950</v>
      </c>
      <c r="G54" s="2" t="s">
        <v>49</v>
      </c>
      <c r="H54" s="2" t="s">
        <v>23</v>
      </c>
      <c r="J54" s="2" t="str">
        <f aca="false">IF(I54="H","L",IF(I54="V","P",""))</f>
        <v/>
      </c>
      <c r="Q54" s="2" t="s">
        <v>25</v>
      </c>
      <c r="R54" s="3" t="s">
        <v>132</v>
      </c>
      <c r="S54" s="6" t="s">
        <v>51</v>
      </c>
      <c r="T54" s="2" t="s">
        <v>29</v>
      </c>
    </row>
    <row r="55" customFormat="false" ht="26" hidden="false" customHeight="false" outlineLevel="0" collapsed="false">
      <c r="A55" s="1" t="s">
        <v>86</v>
      </c>
      <c r="B55" s="7" t="s">
        <v>133</v>
      </c>
      <c r="E55" s="2" t="s">
        <v>62</v>
      </c>
      <c r="G55" s="2" t="s">
        <v>33</v>
      </c>
      <c r="H55" s="2" t="s">
        <v>38</v>
      </c>
      <c r="I55" s="2" t="s">
        <v>36</v>
      </c>
      <c r="J55" s="2" t="str">
        <f aca="false">IF(I55="H","L",IF(I55="V","P",""))</f>
        <v>P</v>
      </c>
      <c r="K55" s="2" t="s">
        <v>25</v>
      </c>
      <c r="L55" s="2" t="n">
        <v>1</v>
      </c>
      <c r="M55" s="2" t="s">
        <v>27</v>
      </c>
      <c r="N55" s="2" t="s">
        <v>27</v>
      </c>
      <c r="Q55" s="2" t="s">
        <v>25</v>
      </c>
      <c r="R55" s="3" t="s">
        <v>134</v>
      </c>
      <c r="S55" s="6" t="s">
        <v>135</v>
      </c>
      <c r="T55" s="2" t="s">
        <v>29</v>
      </c>
    </row>
    <row r="56" customFormat="false" ht="26" hidden="false" customHeight="false" outlineLevel="0" collapsed="false">
      <c r="A56" s="1" t="s">
        <v>86</v>
      </c>
      <c r="B56" s="7" t="s">
        <v>133</v>
      </c>
      <c r="E56" s="2" t="s">
        <v>62</v>
      </c>
      <c r="G56" s="2" t="s">
        <v>33</v>
      </c>
      <c r="H56" s="2" t="s">
        <v>38</v>
      </c>
      <c r="I56" s="2" t="s">
        <v>36</v>
      </c>
      <c r="J56" s="2" t="str">
        <f aca="false">IF(I56="H","L",IF(I56="V","P",""))</f>
        <v>P</v>
      </c>
      <c r="K56" s="2" t="s">
        <v>25</v>
      </c>
      <c r="N56" s="2" t="s">
        <v>27</v>
      </c>
      <c r="Q56" s="2" t="s">
        <v>25</v>
      </c>
      <c r="R56" s="3" t="s">
        <v>134</v>
      </c>
      <c r="S56" s="6" t="s">
        <v>136</v>
      </c>
      <c r="T56" s="2" t="s">
        <v>29</v>
      </c>
    </row>
    <row r="57" customFormat="false" ht="26" hidden="false" customHeight="false" outlineLevel="0" collapsed="false">
      <c r="A57" s="1" t="s">
        <v>86</v>
      </c>
      <c r="B57" s="7" t="s">
        <v>133</v>
      </c>
      <c r="E57" s="2" t="s">
        <v>62</v>
      </c>
      <c r="G57" s="2" t="s">
        <v>33</v>
      </c>
      <c r="H57" s="2" t="s">
        <v>38</v>
      </c>
      <c r="I57" s="2" t="s">
        <v>36</v>
      </c>
      <c r="J57" s="2" t="str">
        <f aca="false">IF(I57="H","L",IF(I57="V","P",""))</f>
        <v>P</v>
      </c>
      <c r="K57" s="2" t="s">
        <v>25</v>
      </c>
      <c r="L57" s="2" t="n">
        <v>1</v>
      </c>
      <c r="M57" s="2" t="s">
        <v>27</v>
      </c>
      <c r="N57" s="2" t="s">
        <v>27</v>
      </c>
      <c r="Q57" s="2" t="s">
        <v>25</v>
      </c>
      <c r="R57" s="3" t="s">
        <v>134</v>
      </c>
      <c r="S57" s="6" t="s">
        <v>137</v>
      </c>
      <c r="T57" s="2" t="s">
        <v>29</v>
      </c>
    </row>
    <row r="58" customFormat="false" ht="26" hidden="false" customHeight="false" outlineLevel="0" collapsed="false">
      <c r="A58" s="1" t="s">
        <v>86</v>
      </c>
      <c r="B58" s="7" t="s">
        <v>133</v>
      </c>
      <c r="E58" s="2" t="s">
        <v>62</v>
      </c>
      <c r="G58" s="2" t="s">
        <v>33</v>
      </c>
      <c r="H58" s="2" t="s">
        <v>38</v>
      </c>
      <c r="I58" s="2" t="s">
        <v>36</v>
      </c>
      <c r="J58" s="2" t="str">
        <f aca="false">IF(I58="H","L",IF(I58="V","P",""))</f>
        <v>P</v>
      </c>
      <c r="K58" s="2" t="s">
        <v>25</v>
      </c>
      <c r="L58" s="2" t="n">
        <v>1</v>
      </c>
      <c r="M58" s="2" t="s">
        <v>27</v>
      </c>
      <c r="N58" s="2" t="s">
        <v>27</v>
      </c>
      <c r="Q58" s="2" t="s">
        <v>25</v>
      </c>
      <c r="R58" s="3" t="s">
        <v>134</v>
      </c>
      <c r="S58" s="6" t="s">
        <v>138</v>
      </c>
      <c r="T58" s="2" t="s">
        <v>29</v>
      </c>
    </row>
    <row r="59" customFormat="false" ht="26" hidden="false" customHeight="false" outlineLevel="0" collapsed="false">
      <c r="A59" s="1" t="s">
        <v>41</v>
      </c>
      <c r="B59" s="7" t="s">
        <v>133</v>
      </c>
      <c r="E59" s="2" t="s">
        <v>62</v>
      </c>
      <c r="G59" s="2" t="s">
        <v>33</v>
      </c>
      <c r="H59" s="2" t="s">
        <v>38</v>
      </c>
      <c r="I59" s="2" t="s">
        <v>24</v>
      </c>
      <c r="J59" s="2" t="str">
        <f aca="false">IF(I59="H","L",IF(I59="V","P",""))</f>
        <v>L</v>
      </c>
      <c r="K59" s="2" t="s">
        <v>27</v>
      </c>
      <c r="L59" s="2" t="n">
        <v>10</v>
      </c>
      <c r="M59" s="2" t="s">
        <v>25</v>
      </c>
      <c r="N59" s="2" t="s">
        <v>27</v>
      </c>
      <c r="Q59" s="2" t="s">
        <v>25</v>
      </c>
      <c r="R59" s="3" t="s">
        <v>139</v>
      </c>
      <c r="S59" s="6" t="s">
        <v>140</v>
      </c>
      <c r="T59" s="2" t="s">
        <v>29</v>
      </c>
    </row>
    <row r="60" customFormat="false" ht="38" hidden="false" customHeight="false" outlineLevel="0" collapsed="false">
      <c r="A60" s="1" t="s">
        <v>41</v>
      </c>
      <c r="B60" s="7" t="s">
        <v>133</v>
      </c>
      <c r="E60" s="2" t="s">
        <v>116</v>
      </c>
      <c r="G60" s="2" t="s">
        <v>58</v>
      </c>
      <c r="H60" s="2" t="s">
        <v>38</v>
      </c>
      <c r="K60" s="2" t="s">
        <v>27</v>
      </c>
      <c r="Q60" s="2" t="s">
        <v>25</v>
      </c>
      <c r="R60" s="3" t="s">
        <v>141</v>
      </c>
      <c r="S60" s="6" t="s">
        <v>60</v>
      </c>
      <c r="T60" s="2" t="s">
        <v>61</v>
      </c>
    </row>
    <row r="61" customFormat="false" ht="15.75" hidden="false" customHeight="false" outlineLevel="0" collapsed="false">
      <c r="B61" s="7"/>
      <c r="S61" s="6"/>
    </row>
  </sheetData>
  <autoFilter ref="A1:T60"/>
  <hyperlinks>
    <hyperlink ref="S2" r:id="rId1" display="https://followingtherules.info/ke-mystery-rules-update.html"/>
    <hyperlink ref="S3" r:id="rId2" display="https://osgalleries.org/collectors/tarantolo/kandemyst_info_and_image.cgi?string=KEU464"/>
    <hyperlink ref="S4" r:id="rId3" display="https://www.worthpoint.com/worthopedia/keuffel-esser-slide-rule-with-case"/>
    <hyperlink ref="S5" r:id="rId4" display="https://osgalleries.org/collectors/tarantolo/kandemyst_info_and_image.cgi?string=KEU192"/>
    <hyperlink ref="S6" r:id="rId5" display="https://www.worthpoint.com/worthopedia/antique-slide-rule-e-keuffel-esser-403817541"/>
    <hyperlink ref="S7" r:id="rId6" display="https://osgalleries.org/collectors/tarantolo/kandemyst_info_and_image.cgi?string=KEU116"/>
    <hyperlink ref="S9" r:id="rId7" display="https://sliderules.lovett.com/groupsio/isrg/displaymessage.cgi?num=7507"/>
    <hyperlink ref="S10" r:id="rId8" display="https://sliderules.lovett.com/groupsio/isrg/displaymessage.cgi?num=7506"/>
    <hyperlink ref="S11" r:id="rId9" display="https://sliderules.lovett.com/groupsio/isrg/displaymessage.cgi?num=10703"/>
    <hyperlink ref="S12" r:id="rId10" display="https://osgalleries.org/collectors/tarantolo/kandemyst_info_and_image.cgi?string=KEU399"/>
    <hyperlink ref="S14" r:id="rId11" location="a-ke-rule-of-mystery" display="https://followingtherules.info/a-ke-rule-of-mystery.html#a-ke-rule-of-mystery"/>
    <hyperlink ref="S15" r:id="rId12" display="https://www.worthpoint.com/worthopedia/e-mystery-slide-rule-mahogany-491306368"/>
    <hyperlink ref="S16" r:id="rId13" display="https://sliderules.lovett.com/groupsio/isrg/displaymessage.cgi?num=7506"/>
    <hyperlink ref="S17" r:id="rId14" display="https://followingtherules.info/images/Mystery2_BenShelley.jpg"/>
    <hyperlink ref="S18" r:id="rId15" display="https://www.worthpoint.com/worthopedia/vintage-keuffel-esser-e-co-mannheim-1933734915"/>
    <hyperlink ref="S19" r:id="rId16" location="data-sheet-mjs-p-0337" display="https://www.followingtherules.info/data-sheet-mjs-p-0337.html#data-sheet-mjs-p-0337"/>
    <hyperlink ref="S20" r:id="rId17" display="https://www.mccoys-kecatalogs.com/KECollection/Mystery/Mystery_3.htm"/>
    <hyperlink ref="S21" r:id="rId18" display="https://www.worthpoint.com/worthopedia/keuffel-esser-co-e-slide-rule-529610-3927497313"/>
    <hyperlink ref="S22" r:id="rId19" display="https://www.worthpoint.com/worthopedia/e-slide-rule-vintage-1950-1951-1831036736"/>
    <hyperlink ref="S23" r:id="rId20" display="https://osgalleries.org/collectors/tarantolo/kandemyst_info_and_image.cgi?string=KEU248"/>
    <hyperlink ref="S25" r:id="rId21" display="https://www.mccoys-kecatalogs.com/KECollection/Mystery/Mystery_1.htm"/>
    <hyperlink ref="S26" r:id="rId22" display="https://followingtherules.info/ke-mystery-rules-update.html"/>
    <hyperlink ref="S27" r:id="rId23" display="https://groups.io/g/sliderule/message/2931"/>
    <hyperlink ref="S28" r:id="rId24" display="https://www.worthpoint.com/worthopedia/e-keuffel-esser-co-ny-10-slide-rule-1788042429"/>
    <hyperlink ref="S29" r:id="rId25" display="https://osgalleries.org/collectors/tarantolo/kandemyst_info_and_image.cgi?string=KEU249"/>
    <hyperlink ref="S30" r:id="rId26" display="https://www.worthpoint.com/worthopedia/b18-e-mannheim-slide-rule-leather-4676833597"/>
    <hyperlink ref="S31" r:id="rId27" display="https://sliderules.lovett.com/groupsio/isrg/displaymessage.cgi?num=15307"/>
    <hyperlink ref="S32" r:id="rId28" display="https://sites.google.com/gpapps.galenaparkisd.com/myrules/all-purpose/ke-polyphase-4097d"/>
    <hyperlink ref="S33" r:id="rId29" display="https://www.worthpoint.com/worthopedia/e-790141-univ-washington-11-2-148782204"/>
    <hyperlink ref="S34" r:id="rId30" display="http://www.mccoys-kecatalogs.com/MichaelOleary/MichaelsLastKEXREF_ver4a.htm"/>
    <hyperlink ref="S35" r:id="rId31" display="https://osgalleries.org/collectors/tarantolo/kandemyst_info_and_image.cgi?string=KEU429"/>
    <hyperlink ref="S36" r:id="rId32" display="https://www.worthpoint.com/worthopedia/vtg-slide-rule-keuffel-esser-leather-4628374883"/>
    <hyperlink ref="S37" r:id="rId33" display="https://www.worthpoint.com/worthopedia/lot-slide-rules-keuffel-esser-uw-3854109071"/>
    <hyperlink ref="S38" r:id="rId34" display="https://sliderules.lovett.com/toprules/special/specialdisplayarticle.cgi?match=2011Oct200663594900&amp;text=Keuffel%20%20and%20%20Esser%20University%20of%20Washington%20Slide%20Rule!%20&amp;language=0"/>
    <hyperlink ref="S39" r:id="rId35" display="https://www.mccoys-kecatalogs.com/KECollection/Mystery/Mystery_2.htm"/>
    <hyperlink ref="S40" r:id="rId36" display="https://osgalleries.org/collectors/tarantolo/kandemyst_info_and_image.cgi?string=KEU272"/>
    <hyperlink ref="S41" r:id="rId37" display="https://www.worthpoint.com/worthopedia/vintage-uw-e-slide-rule-leather-case-525627672"/>
    <hyperlink ref="S42" r:id="rId38" display="https://osgalleries.org/collectors/tarantolo/kandemyst_info_and_image.cgi?string=KEU222"/>
    <hyperlink ref="S43" r:id="rId39" display="https://sliderules.lovett.com/groupsio/isrg/displaymessage.cgi?num=44604"/>
    <hyperlink ref="S44" r:id="rId40" display="https://osgalleries.org/collectors/tarantolo/kandemyst_info_and_image.cgi?string=KEU437"/>
    <hyperlink ref="S45" r:id="rId41" display="https://www.freystuff.com/mike-frey-slide-rules/keuffel-esser/knemystery-434542/"/>
    <hyperlink ref="S46" r:id="rId42" location="a-ke-rule-of-mystery" display="https://followingtherules.info/a-ke-rule-of-mystery.html#a-ke-rule-of-mystery"/>
    <hyperlink ref="S47" r:id="rId43" display="https://osgalleries.org/collectors/tarantolo/kandemyst_info_and_image.cgi?string=KEU266"/>
    <hyperlink ref="S48" r:id="rId44" location="a-ke-rule-of-mystery" display="https://followingtherules.info/a-ke-rule-of-mystery.html#a-ke-rule-of-mystery"/>
    <hyperlink ref="S49" r:id="rId45" display="https://sites.google.com/gpapps.galenaparkisd.com/myrules/all-purpose/ke-polyphase-4097d"/>
    <hyperlink ref="S50" r:id="rId46" display="https://www.sliderulemuseum.com/HSRC/45481.jpg"/>
    <hyperlink ref="S51" r:id="rId47" display="https://sliderules.lovett.com/groupsio/isrg/displaymessage.cgi?num=15346"/>
    <hyperlink ref="S52" r:id="rId48" display="https://osgalleries.org/collectors/tarantolo/kandemyst_info_and_image.cgi?string=KEU476"/>
    <hyperlink ref="S53" r:id="rId49" display="https://www.sliderulemuseum.com/KE/KE_MysteryMannheim_V1_sn552914_c1937_4054-3_Stock_with_4097C_Scales_FranklinGFinkCollection_Gifted%20by%20JudyJohnson.jpg"/>
    <hyperlink ref="S54" r:id="rId50" display="https://sliderules.lovett.com/groupsio/isrg/displaymessage.cgi?num=7506"/>
    <hyperlink ref="S55" r:id="rId51" display="https://www.worthpoint.com/worthopedia/excellent-vintage-keuffel-esser-co-ny-3763738003"/>
    <hyperlink ref="S56" r:id="rId52" display="https://www.worthpoint.com/worthopedia/keuffel-esser-e-slide-rule-college-1940955686"/>
    <hyperlink ref="S57" r:id="rId53" display="https://www.worthpoint.com/worthopedia/keuffel-esser-4053-university-1940736427"/>
    <hyperlink ref="S58" r:id="rId54" display="https://www.worthpoint.com/worthopedia/keuffel-esser-slide-rule-4701-1798770559"/>
    <hyperlink ref="S59" r:id="rId55" display="https://www.worthpoint.com/worthopedia/keuffel-esser-mystery-rule-slide-rule-1914205282"/>
    <hyperlink ref="S60" r:id="rId56" display="http://www.mccoys-kecatalogs.com/MichaelOleary/MichaelsLastKEXREF_ver4a.htm"/>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5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Q1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6" ySplit="1" topLeftCell="G2" activePane="bottomRight" state="frozen"/>
      <selection pane="topLeft" activeCell="A1" activeCellId="0" sqref="A1"/>
      <selection pane="topRight" activeCell="G1" activeCellId="0" sqref="G1"/>
      <selection pane="bottomLeft" activeCell="A2" activeCellId="0" sqref="A2"/>
      <selection pane="bottomRight" activeCell="A1" activeCellId="0" sqref="A1"/>
    </sheetView>
  </sheetViews>
  <sheetFormatPr defaultColWidth="10.41015625" defaultRowHeight="15.75" zeroHeight="false" outlineLevelRow="0" outlineLevelCol="0"/>
  <cols>
    <col collapsed="false" customWidth="true" hidden="false" outlineLevel="0" max="1" min="1" style="12" width="22.84"/>
    <col collapsed="false" customWidth="true" hidden="false" outlineLevel="0" max="2" min="2" style="2" width="10.84"/>
    <col collapsed="false" customWidth="true" hidden="false" outlineLevel="0" max="3" min="3" style="2" width="11.33"/>
    <col collapsed="false" customWidth="true" hidden="false" outlineLevel="0" max="4" min="4" style="2" width="10.84"/>
    <col collapsed="false" customWidth="true" hidden="false" outlineLevel="0" max="5" min="5" style="2" width="29.67"/>
    <col collapsed="false" customWidth="true" hidden="false" outlineLevel="0" max="7" min="6" style="2" width="10.84"/>
    <col collapsed="false" customWidth="true" hidden="false" outlineLevel="0" max="9" min="8" style="2" width="29.67"/>
    <col collapsed="false" customWidth="true" hidden="false" outlineLevel="0" max="11" min="10" style="2" width="10"/>
    <col collapsed="false" customWidth="true" hidden="false" outlineLevel="0" max="13" min="12" style="2" width="10.84"/>
    <col collapsed="false" customWidth="true" hidden="false" outlineLevel="0" max="14" min="14" style="2" width="22.34"/>
    <col collapsed="false" customWidth="true" hidden="false" outlineLevel="0" max="15" min="15" style="3" width="32.84"/>
    <col collapsed="false" customWidth="true" hidden="false" outlineLevel="0" max="16" min="16" style="13" width="81.84"/>
    <col collapsed="false" customWidth="true" hidden="false" outlineLevel="0" max="17" min="17" style="12" width="10.84"/>
  </cols>
  <sheetData>
    <row r="1" customFormat="false" ht="26" hidden="false" customHeight="false" outlineLevel="0" collapsed="false">
      <c r="A1" s="14" t="s">
        <v>142</v>
      </c>
      <c r="B1" s="5" t="s">
        <v>1</v>
      </c>
      <c r="C1" s="5" t="s">
        <v>2</v>
      </c>
      <c r="D1" s="5" t="s">
        <v>3</v>
      </c>
      <c r="E1" s="5" t="s">
        <v>4</v>
      </c>
      <c r="F1" s="5" t="s">
        <v>143</v>
      </c>
      <c r="G1" s="5" t="s">
        <v>6</v>
      </c>
      <c r="H1" s="5" t="s">
        <v>144</v>
      </c>
      <c r="I1" s="5" t="s">
        <v>4</v>
      </c>
      <c r="J1" s="5" t="s">
        <v>11</v>
      </c>
      <c r="K1" s="5" t="s">
        <v>145</v>
      </c>
      <c r="L1" s="5" t="s">
        <v>6</v>
      </c>
      <c r="M1" s="5" t="s">
        <v>146</v>
      </c>
      <c r="N1" s="5" t="s">
        <v>147</v>
      </c>
      <c r="O1" s="5" t="s">
        <v>17</v>
      </c>
      <c r="P1" s="15" t="s">
        <v>18</v>
      </c>
      <c r="Q1" s="5" t="s">
        <v>148</v>
      </c>
    </row>
    <row r="2" customFormat="false" ht="26" hidden="false" customHeight="false" outlineLevel="0" collapsed="false">
      <c r="A2" s="12" t="s">
        <v>149</v>
      </c>
      <c r="B2" s="2" t="n">
        <v>460528</v>
      </c>
      <c r="C2" s="2" t="n">
        <f aca="false">B2</f>
        <v>460528</v>
      </c>
      <c r="E2" s="2" t="s">
        <v>150</v>
      </c>
      <c r="F2" s="2" t="n">
        <v>1934</v>
      </c>
      <c r="G2" s="2" t="str">
        <f aca="false">LEFT(L2,(FIND(" ",L2,1)-1))</f>
        <v>PT</v>
      </c>
      <c r="H2" s="2" t="s">
        <v>151</v>
      </c>
      <c r="I2" s="2" t="s">
        <v>150</v>
      </c>
      <c r="J2" s="2" t="s">
        <v>26</v>
      </c>
      <c r="K2" s="2" t="s">
        <v>26</v>
      </c>
      <c r="L2" s="2" t="s">
        <v>152</v>
      </c>
      <c r="M2" s="2" t="s">
        <v>26</v>
      </c>
      <c r="N2" s="2" t="s">
        <v>25</v>
      </c>
      <c r="O2" s="3" t="s">
        <v>55</v>
      </c>
      <c r="P2" s="16" t="s">
        <v>153</v>
      </c>
      <c r="Q2" s="12" t="s">
        <v>29</v>
      </c>
    </row>
    <row r="3" customFormat="false" ht="26" hidden="false" customHeight="false" outlineLevel="0" collapsed="false">
      <c r="A3" s="12" t="s">
        <v>154</v>
      </c>
      <c r="B3" s="2" t="n">
        <v>687519</v>
      </c>
      <c r="C3" s="2" t="n">
        <f aca="false">B3</f>
        <v>687519</v>
      </c>
      <c r="D3" s="2" t="n">
        <f aca="false">C3-C2</f>
        <v>226991</v>
      </c>
      <c r="E3" s="2" t="s">
        <v>42</v>
      </c>
      <c r="F3" s="2" t="n">
        <v>1938</v>
      </c>
      <c r="G3" s="2" t="str">
        <f aca="false">LEFT(L3,(FIND(" ",L3,1)-1))</f>
        <v>PT</v>
      </c>
      <c r="H3" s="2" t="s">
        <v>155</v>
      </c>
      <c r="I3" s="2" t="s">
        <v>42</v>
      </c>
      <c r="J3" s="2" t="s">
        <v>26</v>
      </c>
      <c r="K3" s="2" t="s">
        <v>27</v>
      </c>
      <c r="L3" s="2" t="s">
        <v>156</v>
      </c>
      <c r="M3" s="2" t="s">
        <v>26</v>
      </c>
      <c r="N3" s="2" t="s">
        <v>25</v>
      </c>
      <c r="O3" s="3" t="s">
        <v>89</v>
      </c>
      <c r="P3" s="16" t="s">
        <v>157</v>
      </c>
      <c r="Q3" s="12" t="s">
        <v>29</v>
      </c>
    </row>
    <row r="4" customFormat="false" ht="26" hidden="false" customHeight="false" outlineLevel="0" collapsed="false">
      <c r="A4" s="12" t="n">
        <v>4104</v>
      </c>
      <c r="B4" s="2" t="n">
        <v>774832</v>
      </c>
      <c r="C4" s="2" t="n">
        <f aca="false">B4</f>
        <v>774832</v>
      </c>
      <c r="D4" s="2" t="n">
        <f aca="false">C4-C3</f>
        <v>87313</v>
      </c>
      <c r="E4" s="2" t="s">
        <v>150</v>
      </c>
      <c r="F4" s="2" t="n">
        <v>1940</v>
      </c>
      <c r="G4" s="2" t="str">
        <f aca="false">LEFT(L4,(FIND(" ",L4,1)-1))</f>
        <v>PT</v>
      </c>
      <c r="H4" s="2" t="s">
        <v>158</v>
      </c>
      <c r="I4" s="2" t="s">
        <v>150</v>
      </c>
      <c r="J4" s="2" t="n">
        <v>1</v>
      </c>
      <c r="K4" s="2" t="s">
        <v>27</v>
      </c>
      <c r="L4" s="2" t="s">
        <v>159</v>
      </c>
      <c r="M4" s="2" t="s">
        <v>25</v>
      </c>
      <c r="N4" s="2" t="s">
        <v>25</v>
      </c>
      <c r="O4" s="3" t="s">
        <v>99</v>
      </c>
      <c r="P4" s="16" t="s">
        <v>160</v>
      </c>
      <c r="Q4" s="12" t="s">
        <v>29</v>
      </c>
    </row>
    <row r="5" customFormat="false" ht="182.5" hidden="false" customHeight="false" outlineLevel="0" collapsed="false">
      <c r="A5" s="12" t="n">
        <v>4104</v>
      </c>
      <c r="B5" s="2" t="n">
        <v>799620</v>
      </c>
      <c r="C5" s="2" t="n">
        <f aca="false">B5</f>
        <v>799620</v>
      </c>
      <c r="D5" s="2" t="n">
        <f aca="false">C5-C4</f>
        <v>24788</v>
      </c>
      <c r="E5" s="2" t="s">
        <v>150</v>
      </c>
      <c r="F5" s="2" t="n">
        <v>1940</v>
      </c>
      <c r="G5" s="2" t="s">
        <v>161</v>
      </c>
      <c r="H5" s="2" t="s">
        <v>158</v>
      </c>
      <c r="I5" s="2" t="s">
        <v>150</v>
      </c>
      <c r="J5" s="2" t="n">
        <v>1</v>
      </c>
      <c r="L5" s="2" t="s">
        <v>162</v>
      </c>
      <c r="N5" s="2" t="s">
        <v>25</v>
      </c>
      <c r="O5" s="3" t="s">
        <v>163</v>
      </c>
      <c r="P5" s="6" t="s">
        <v>164</v>
      </c>
      <c r="Q5" s="12" t="s">
        <v>61</v>
      </c>
    </row>
    <row r="6" customFormat="false" ht="26" hidden="false" customHeight="false" outlineLevel="0" collapsed="false">
      <c r="A6" s="12" t="n">
        <v>4104</v>
      </c>
      <c r="B6" s="2" t="n">
        <v>836349</v>
      </c>
      <c r="C6" s="2" t="n">
        <f aca="false">B6</f>
        <v>836349</v>
      </c>
      <c r="D6" s="2" t="n">
        <f aca="false">C6-C5</f>
        <v>36729</v>
      </c>
      <c r="E6" s="2" t="s">
        <v>150</v>
      </c>
      <c r="F6" s="2" t="n">
        <v>1941</v>
      </c>
      <c r="G6" s="2" t="str">
        <f aca="false">LEFT(L6,(FIND(" ",L6,1)-1))</f>
        <v>CMC</v>
      </c>
      <c r="H6" s="2" t="s">
        <v>158</v>
      </c>
      <c r="I6" s="2" t="s">
        <v>150</v>
      </c>
      <c r="J6" s="2" t="n">
        <v>1</v>
      </c>
      <c r="K6" s="2" t="s">
        <v>27</v>
      </c>
      <c r="L6" s="2" t="s">
        <v>165</v>
      </c>
      <c r="M6" s="2" t="s">
        <v>27</v>
      </c>
      <c r="N6" s="2" t="s">
        <v>25</v>
      </c>
      <c r="O6" s="3" t="s">
        <v>166</v>
      </c>
      <c r="P6" s="16" t="s">
        <v>167</v>
      </c>
      <c r="Q6" s="12" t="s">
        <v>29</v>
      </c>
    </row>
    <row r="7" customFormat="false" ht="26" hidden="false" customHeight="false" outlineLevel="0" collapsed="false">
      <c r="A7" s="12" t="n">
        <v>4104</v>
      </c>
      <c r="B7" s="2" t="s">
        <v>168</v>
      </c>
      <c r="C7" s="2" t="str">
        <f aca="false">B7</f>
        <v>924511</v>
      </c>
      <c r="D7" s="2" t="n">
        <f aca="false">C7-C6</f>
        <v>88162</v>
      </c>
      <c r="E7" s="2" t="s">
        <v>150</v>
      </c>
      <c r="F7" s="2" t="n">
        <v>1942</v>
      </c>
      <c r="G7" s="2" t="str">
        <f aca="false">LEFT(L7,(FIND(" ",L7,1)-1))</f>
        <v>TW</v>
      </c>
      <c r="H7" s="2" t="s">
        <v>158</v>
      </c>
      <c r="I7" s="2" t="s">
        <v>150</v>
      </c>
      <c r="J7" s="2" t="n">
        <v>1</v>
      </c>
      <c r="L7" s="2" t="s">
        <v>169</v>
      </c>
      <c r="M7" s="2" t="s">
        <v>27</v>
      </c>
      <c r="N7" s="2" t="s">
        <v>25</v>
      </c>
      <c r="O7" s="3" t="s">
        <v>170</v>
      </c>
      <c r="P7" s="16" t="s">
        <v>171</v>
      </c>
      <c r="Q7" s="12" t="s">
        <v>29</v>
      </c>
    </row>
    <row r="8" customFormat="false" ht="26" hidden="false" customHeight="false" outlineLevel="0" collapsed="false">
      <c r="A8" s="12" t="n">
        <v>4104</v>
      </c>
      <c r="B8" s="2" t="n">
        <v>924545</v>
      </c>
      <c r="C8" s="2" t="n">
        <f aca="false">B8</f>
        <v>924545</v>
      </c>
      <c r="D8" s="2" t="n">
        <f aca="false">C8-C7</f>
        <v>34</v>
      </c>
      <c r="E8" s="2" t="s">
        <v>150</v>
      </c>
      <c r="F8" s="2" t="n">
        <v>1942</v>
      </c>
      <c r="G8" s="2" t="str">
        <f aca="false">LEFT(L8,(FIND(" ",L8,1)-1))</f>
        <v>PT</v>
      </c>
      <c r="H8" s="2" t="s">
        <v>158</v>
      </c>
      <c r="I8" s="2" t="s">
        <v>150</v>
      </c>
      <c r="J8" s="2" t="n">
        <v>1</v>
      </c>
      <c r="K8" s="2" t="s">
        <v>27</v>
      </c>
      <c r="L8" s="2" t="s">
        <v>172</v>
      </c>
      <c r="M8" s="2" t="s">
        <v>27</v>
      </c>
      <c r="N8" s="2" t="s">
        <v>25</v>
      </c>
      <c r="O8" s="3" t="s">
        <v>173</v>
      </c>
      <c r="P8" s="16" t="s">
        <v>174</v>
      </c>
      <c r="Q8" s="12" t="s">
        <v>29</v>
      </c>
    </row>
    <row r="9" customFormat="false" ht="74" hidden="false" customHeight="false" outlineLevel="0" collapsed="false">
      <c r="A9" s="12" t="n">
        <v>4104</v>
      </c>
      <c r="B9" s="2" t="s">
        <v>175</v>
      </c>
      <c r="C9" s="2" t="str">
        <f aca="false">B9</f>
        <v>924660</v>
      </c>
      <c r="D9" s="2" t="n">
        <f aca="false">C9-C8</f>
        <v>115</v>
      </c>
      <c r="E9" s="2" t="s">
        <v>150</v>
      </c>
      <c r="F9" s="2" t="n">
        <v>1942</v>
      </c>
      <c r="G9" s="2" t="str">
        <f aca="false">LEFT(L9,(FIND(" ",L9,1)-1))</f>
        <v>EB</v>
      </c>
      <c r="H9" s="2" t="s">
        <v>158</v>
      </c>
      <c r="I9" s="2" t="s">
        <v>150</v>
      </c>
      <c r="J9" s="2" t="n">
        <v>1</v>
      </c>
      <c r="K9" s="2" t="s">
        <v>27</v>
      </c>
      <c r="L9" s="2" t="s">
        <v>176</v>
      </c>
      <c r="M9" s="2" t="s">
        <v>27</v>
      </c>
      <c r="N9" s="2" t="s">
        <v>25</v>
      </c>
      <c r="O9" s="3" t="s">
        <v>177</v>
      </c>
      <c r="P9" s="6" t="s">
        <v>178</v>
      </c>
      <c r="Q9" s="12" t="s">
        <v>29</v>
      </c>
    </row>
    <row r="10" customFormat="false" ht="26" hidden="false" customHeight="false" outlineLevel="0" collapsed="false">
      <c r="A10" s="12" t="n">
        <v>4104</v>
      </c>
      <c r="B10" s="2" t="s">
        <v>179</v>
      </c>
      <c r="C10" s="2" t="n">
        <f aca="false">B10+1000000</f>
        <v>1044071</v>
      </c>
      <c r="D10" s="2" t="n">
        <f aca="false">C10-C9</f>
        <v>119411</v>
      </c>
      <c r="E10" s="2" t="s">
        <v>150</v>
      </c>
      <c r="F10" s="2" t="n">
        <v>1944</v>
      </c>
      <c r="G10" s="2" t="str">
        <f aca="false">LEFT(L10,(FIND(" ",L10,1)-1))</f>
        <v>TW</v>
      </c>
      <c r="H10" s="2" t="s">
        <v>158</v>
      </c>
      <c r="I10" s="2" t="s">
        <v>150</v>
      </c>
      <c r="J10" s="2" t="n">
        <v>1</v>
      </c>
      <c r="L10" s="2" t="s">
        <v>180</v>
      </c>
      <c r="N10" s="2" t="s">
        <v>27</v>
      </c>
      <c r="O10" s="3" t="s">
        <v>170</v>
      </c>
      <c r="P10" s="16" t="s">
        <v>181</v>
      </c>
      <c r="Q10" s="12" t="s">
        <v>29</v>
      </c>
    </row>
    <row r="11" customFormat="false" ht="38" hidden="false" customHeight="false" outlineLevel="0" collapsed="false">
      <c r="A11" s="12" t="n">
        <v>4104</v>
      </c>
      <c r="B11" s="2" t="s">
        <v>182</v>
      </c>
      <c r="C11" s="2" t="n">
        <f aca="false">B11+1000000</f>
        <v>1044175</v>
      </c>
      <c r="D11" s="2" t="n">
        <f aca="false">C11-C10</f>
        <v>104</v>
      </c>
      <c r="E11" s="2" t="s">
        <v>150</v>
      </c>
      <c r="F11" s="2" t="n">
        <v>1944</v>
      </c>
      <c r="G11" s="2" t="str">
        <f aca="false">LEFT(L11,(FIND(" ",L11,1)-1))</f>
        <v>WP</v>
      </c>
      <c r="H11" s="2" t="s">
        <v>158</v>
      </c>
      <c r="I11" s="2" t="s">
        <v>150</v>
      </c>
      <c r="J11" s="2" t="n">
        <v>1</v>
      </c>
      <c r="K11" s="2" t="s">
        <v>27</v>
      </c>
      <c r="L11" s="2" t="s">
        <v>183</v>
      </c>
      <c r="N11" s="2" t="s">
        <v>27</v>
      </c>
      <c r="O11" s="3" t="s">
        <v>184</v>
      </c>
      <c r="P11" s="16" t="s">
        <v>185</v>
      </c>
      <c r="Q11" s="12" t="s">
        <v>29</v>
      </c>
    </row>
    <row r="12" customFormat="false" ht="26" hidden="false" customHeight="false" outlineLevel="0" collapsed="false">
      <c r="A12" s="12" t="n">
        <v>4104</v>
      </c>
      <c r="B12" s="2" t="s">
        <v>186</v>
      </c>
      <c r="C12" s="2" t="n">
        <f aca="false">B12+1000000</f>
        <v>1044178</v>
      </c>
      <c r="D12" s="2" t="n">
        <f aca="false">C12-C11</f>
        <v>3</v>
      </c>
      <c r="E12" s="2" t="s">
        <v>150</v>
      </c>
      <c r="F12" s="2" t="n">
        <v>1944</v>
      </c>
      <c r="G12" s="2" t="str">
        <f aca="false">LEFT(L12,(FIND(" ",L12,1)-1))</f>
        <v>CMC</v>
      </c>
      <c r="H12" s="2" t="s">
        <v>158</v>
      </c>
      <c r="I12" s="2" t="s">
        <v>150</v>
      </c>
      <c r="J12" s="2" t="n">
        <v>1</v>
      </c>
      <c r="K12" s="2" t="s">
        <v>27</v>
      </c>
      <c r="L12" s="2" t="s">
        <v>187</v>
      </c>
      <c r="M12" s="2" t="s">
        <v>27</v>
      </c>
      <c r="N12" s="2" t="s">
        <v>27</v>
      </c>
      <c r="O12" s="3" t="s">
        <v>188</v>
      </c>
      <c r="P12" s="6" t="s">
        <v>189</v>
      </c>
      <c r="Q12" s="12" t="s">
        <v>29</v>
      </c>
    </row>
    <row r="13" customFormat="false" ht="230.5" hidden="false" customHeight="false" outlineLevel="0" collapsed="false">
      <c r="A13" s="12" t="n">
        <v>4104</v>
      </c>
      <c r="B13" s="2" t="s">
        <v>190</v>
      </c>
      <c r="C13" s="2" t="n">
        <f aca="false">B13+1000000</f>
        <v>1044201</v>
      </c>
      <c r="D13" s="2" t="n">
        <f aca="false">C13-C12</f>
        <v>23</v>
      </c>
      <c r="E13" s="2" t="s">
        <v>150</v>
      </c>
      <c r="F13" s="2" t="n">
        <v>1944</v>
      </c>
      <c r="G13" s="2" t="s">
        <v>161</v>
      </c>
      <c r="H13" s="2" t="s">
        <v>158</v>
      </c>
      <c r="I13" s="2" t="s">
        <v>150</v>
      </c>
      <c r="J13" s="2" t="n">
        <v>1</v>
      </c>
      <c r="L13" s="2" t="s">
        <v>191</v>
      </c>
      <c r="N13" s="2" t="s">
        <v>27</v>
      </c>
      <c r="O13" s="3" t="s">
        <v>192</v>
      </c>
      <c r="P13" s="6" t="s">
        <v>164</v>
      </c>
      <c r="Q13" s="12" t="s">
        <v>61</v>
      </c>
    </row>
    <row r="14" customFormat="false" ht="26" hidden="false" customHeight="false" outlineLevel="0" collapsed="false">
      <c r="A14" s="12" t="n">
        <v>4104</v>
      </c>
      <c r="B14" s="2" t="n">
        <v>118637</v>
      </c>
      <c r="C14" s="2" t="n">
        <f aca="false">B14+1000000</f>
        <v>1118637</v>
      </c>
      <c r="D14" s="2" t="n">
        <f aca="false">C14-C13</f>
        <v>74436</v>
      </c>
      <c r="E14" s="2" t="s">
        <v>150</v>
      </c>
      <c r="F14" s="2" t="n">
        <v>1945</v>
      </c>
      <c r="G14" s="2" t="str">
        <f aca="false">LEFT(L14,(FIND(" ",L14,1)-1))</f>
        <v>PT</v>
      </c>
      <c r="H14" s="2" t="s">
        <v>158</v>
      </c>
      <c r="I14" s="2" t="s">
        <v>150</v>
      </c>
      <c r="J14" s="2" t="n">
        <v>1</v>
      </c>
      <c r="K14" s="2" t="s">
        <v>27</v>
      </c>
      <c r="L14" s="2" t="s">
        <v>193</v>
      </c>
      <c r="M14" s="2" t="s">
        <v>27</v>
      </c>
      <c r="N14" s="2" t="s">
        <v>27</v>
      </c>
      <c r="O14" s="3" t="s">
        <v>194</v>
      </c>
      <c r="P14" s="16" t="s">
        <v>195</v>
      </c>
      <c r="Q14" s="12" t="s">
        <v>29</v>
      </c>
    </row>
  </sheetData>
  <autoFilter ref="B1:P14"/>
  <hyperlinks>
    <hyperlink ref="P2" r:id="rId1" display="https://osgalleries.org/collectors/tarantolo/kandemyst_info_and_image.cgi?string=KEU390"/>
    <hyperlink ref="P3" r:id="rId2" display="https://osgalleries.org/collectors/tarantolo/kandemyst_info_and_image.cgi?string=KEU281"/>
    <hyperlink ref="P4" r:id="rId3" display="https://osgalleries.org/collectors/tarantolo/kandemyst_info_and_image.cgi?string=KEU250"/>
    <hyperlink ref="P5" r:id="rId4" display="https://caseantiques.com/item/lot-641-2-keuffel-esser-u-s-military-slide-rules-6-others-8-items/"/>
    <hyperlink ref="P6" r:id="rId5" display="https://www.mccoys-kecatalogs.com/KECollection/Mystery/Mystery_4.htm"/>
    <hyperlink ref="P7" r:id="rId6" display="https://osgalleries.org/collectors/wyman/singleline.cgi?string=232"/>
    <hyperlink ref="P8" r:id="rId7" display="https://osgalleries.org/collectors/tarantolo/kandemyst_info_and_image.cgi?string=KEU333"/>
    <hyperlink ref="P9" r:id="rId8" display="https://www.ebay.com/itm/156365441188"/>
    <hyperlink ref="P10" r:id="rId9" display="https://osgalleries.org/collectors/wyman/Wyman_201-300/Wyman_0208c.jpg"/>
    <hyperlink ref="P11" r:id="rId10" display="https://www.worthpoint.com/worthopedia/uncommon-20-4104-e-military-mystery-3773411826"/>
    <hyperlink ref="P12" r:id="rId11" display="http://www.mccoys-kecatalogs.com/KECollection/4104/ke4104_1.htm&#10;https://sliderules.lovett.com/toprules/special/specialdisplayarticle.cgi?match=2011Jan150548292059&amp;text=Rare%2020%27%27%20Keuffel%20%20and%20%20Esser%20%3C4104%3E%20Slide%20Rule%20*Mystery%20K%20and%20E%20&amp;language=0"/>
    <hyperlink ref="P13" r:id="rId12" display="https://caseantiques.com/item/lot-641-2-keuffel-esser-u-s-military-slide-rules-6-others-8-items/"/>
    <hyperlink ref="P14" r:id="rId13" display="https://osgalleries.org/collectors/tarantolo/kandemyst_info_and_image.cgi?string=KEU477"/>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2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E12" activeCellId="0" sqref="E12"/>
    </sheetView>
  </sheetViews>
  <sheetFormatPr defaultColWidth="10.41015625" defaultRowHeight="15.75" zeroHeight="false" outlineLevelRow="0" outlineLevelCol="0"/>
  <cols>
    <col collapsed="false" customWidth="true" hidden="false" outlineLevel="0" max="1" min="1" style="17" width="10.84"/>
    <col collapsed="false" customWidth="true" hidden="false" outlineLevel="0" max="2" min="2" style="17" width="23"/>
    <col collapsed="false" customWidth="true" hidden="false" outlineLevel="0" max="3" min="3" style="17" width="41.16"/>
  </cols>
  <sheetData>
    <row r="1" customFormat="false" ht="15.75" hidden="false" customHeight="false" outlineLevel="0" collapsed="false">
      <c r="A1" s="18" t="s">
        <v>6</v>
      </c>
      <c r="B1" s="19" t="s">
        <v>196</v>
      </c>
      <c r="C1" s="19" t="s">
        <v>197</v>
      </c>
    </row>
    <row r="2" customFormat="false" ht="15.75" hidden="false" customHeight="false" outlineLevel="0" collapsed="false">
      <c r="A2" s="20" t="s">
        <v>198</v>
      </c>
      <c r="B2" s="21" t="s">
        <v>199</v>
      </c>
      <c r="C2" s="22" t="s">
        <v>200</v>
      </c>
    </row>
    <row r="3" customFormat="false" ht="15.75" hidden="false" customHeight="false" outlineLevel="0" collapsed="false">
      <c r="A3" s="23" t="s">
        <v>161</v>
      </c>
      <c r="B3" s="24" t="s">
        <v>201</v>
      </c>
      <c r="C3" s="25" t="s">
        <v>202</v>
      </c>
    </row>
    <row r="4" customFormat="false" ht="15.75" hidden="false" customHeight="false" outlineLevel="0" collapsed="false">
      <c r="A4" s="21" t="s">
        <v>203</v>
      </c>
      <c r="B4" s="21" t="s">
        <v>204</v>
      </c>
      <c r="C4" s="22" t="s">
        <v>205</v>
      </c>
    </row>
    <row r="5" customFormat="false" ht="15.75" hidden="false" customHeight="false" outlineLevel="0" collapsed="false">
      <c r="A5" s="21" t="s">
        <v>206</v>
      </c>
      <c r="B5" s="21" t="s">
        <v>207</v>
      </c>
      <c r="C5" s="22" t="s">
        <v>208</v>
      </c>
    </row>
    <row r="6" customFormat="false" ht="15.75" hidden="false" customHeight="false" outlineLevel="0" collapsed="false">
      <c r="A6" s="21" t="s">
        <v>209</v>
      </c>
      <c r="B6" s="21" t="s">
        <v>210</v>
      </c>
      <c r="C6" s="22" t="s">
        <v>211</v>
      </c>
    </row>
    <row r="7" customFormat="false" ht="15.75" hidden="false" customHeight="false" outlineLevel="0" collapsed="false">
      <c r="A7" s="21" t="s">
        <v>212</v>
      </c>
      <c r="B7" s="21" t="s">
        <v>213</v>
      </c>
      <c r="C7" s="22" t="s">
        <v>208</v>
      </c>
    </row>
    <row r="8" customFormat="false" ht="15.75" hidden="false" customHeight="false" outlineLevel="0" collapsed="false">
      <c r="A8" s="21" t="s">
        <v>214</v>
      </c>
      <c r="B8" s="21" t="s">
        <v>215</v>
      </c>
      <c r="C8" s="25" t="s">
        <v>216</v>
      </c>
    </row>
    <row r="9" customFormat="false" ht="15.75" hidden="false" customHeight="false" outlineLevel="0" collapsed="false">
      <c r="A9" s="21" t="s">
        <v>217</v>
      </c>
      <c r="B9" s="21" t="s">
        <v>218</v>
      </c>
      <c r="C9" s="22" t="s">
        <v>208</v>
      </c>
    </row>
    <row r="10" customFormat="false" ht="15.75" hidden="false" customHeight="false" outlineLevel="0" collapsed="false">
      <c r="A10" s="21" t="s">
        <v>219</v>
      </c>
      <c r="B10" s="21" t="s">
        <v>220</v>
      </c>
      <c r="C10" s="22" t="s">
        <v>221</v>
      </c>
    </row>
    <row r="11" customFormat="false" ht="26" hidden="false" customHeight="false" outlineLevel="0" collapsed="false">
      <c r="A11" s="21" t="s">
        <v>222</v>
      </c>
      <c r="B11" s="21" t="s">
        <v>223</v>
      </c>
      <c r="C11" s="25" t="s">
        <v>224</v>
      </c>
    </row>
    <row r="12" customFormat="false" ht="15.75" hidden="false" customHeight="false" outlineLevel="0" collapsed="false">
      <c r="A12" s="21" t="s">
        <v>225</v>
      </c>
      <c r="B12" s="21" t="s">
        <v>226</v>
      </c>
      <c r="C12" s="22" t="s">
        <v>208</v>
      </c>
    </row>
    <row r="13" customFormat="false" ht="26" hidden="false" customHeight="false" outlineLevel="0" collapsed="false">
      <c r="A13" s="21" t="s">
        <v>227</v>
      </c>
      <c r="B13" s="21" t="s">
        <v>228</v>
      </c>
      <c r="C13" s="22" t="s">
        <v>229</v>
      </c>
    </row>
    <row r="14" customFormat="false" ht="15.75" hidden="false" customHeight="false" outlineLevel="0" collapsed="false">
      <c r="A14" s="21" t="s">
        <v>230</v>
      </c>
      <c r="B14" s="21" t="s">
        <v>231</v>
      </c>
      <c r="C14" s="22" t="s">
        <v>200</v>
      </c>
    </row>
    <row r="15" customFormat="false" ht="15.75" hidden="false" customHeight="false" outlineLevel="0" collapsed="false">
      <c r="A15" s="21" t="s">
        <v>232</v>
      </c>
      <c r="B15" s="21" t="s">
        <v>233</v>
      </c>
      <c r="C15" s="22" t="s">
        <v>208</v>
      </c>
    </row>
    <row r="16" customFormat="false" ht="15.75" hidden="false" customHeight="false" outlineLevel="0" collapsed="false">
      <c r="A16" s="21" t="s">
        <v>234</v>
      </c>
      <c r="B16" s="21" t="s">
        <v>235</v>
      </c>
      <c r="C16" s="22" t="s">
        <v>208</v>
      </c>
    </row>
    <row r="17" customFormat="false" ht="15.75" hidden="false" customHeight="false" outlineLevel="0" collapsed="false">
      <c r="A17" s="21" t="s">
        <v>236</v>
      </c>
      <c r="B17" s="21" t="s">
        <v>237</v>
      </c>
      <c r="C17" s="22" t="s">
        <v>238</v>
      </c>
    </row>
    <row r="18" customFormat="false" ht="15.75" hidden="false" customHeight="false" outlineLevel="0" collapsed="false">
      <c r="A18" s="21" t="s">
        <v>239</v>
      </c>
      <c r="B18" s="21" t="s">
        <v>240</v>
      </c>
      <c r="C18" s="22" t="s">
        <v>241</v>
      </c>
    </row>
    <row r="19" customFormat="false" ht="15.75" hidden="false" customHeight="false" outlineLevel="0" collapsed="false">
      <c r="A19" s="21" t="s">
        <v>242</v>
      </c>
      <c r="B19" s="21" t="s">
        <v>243</v>
      </c>
      <c r="C19" s="22" t="s">
        <v>244</v>
      </c>
    </row>
    <row r="20" customFormat="false" ht="15.75" hidden="false" customHeight="false" outlineLevel="0" collapsed="false">
      <c r="A20" s="21" t="s">
        <v>245</v>
      </c>
      <c r="B20" s="21" t="s">
        <v>246</v>
      </c>
      <c r="C20" s="22" t="s">
        <v>247</v>
      </c>
    </row>
    <row r="21" customFormat="false" ht="15.75" hidden="false" customHeight="false" outlineLevel="0" collapsed="false">
      <c r="A21" s="21" t="s">
        <v>248</v>
      </c>
      <c r="B21" s="21" t="s">
        <v>249</v>
      </c>
      <c r="C21" s="22" t="s">
        <v>208</v>
      </c>
    </row>
    <row r="22" customFormat="false" ht="15.75" hidden="false" customHeight="false" outlineLevel="0" collapsed="false">
      <c r="A22" s="21" t="s">
        <v>250</v>
      </c>
      <c r="B22" s="21" t="s">
        <v>251</v>
      </c>
      <c r="C22" s="22" t="s">
        <v>244</v>
      </c>
    </row>
    <row r="23" customFormat="false" ht="15.75" hidden="false" customHeight="false" outlineLevel="0" collapsed="false">
      <c r="A23" s="21" t="s">
        <v>252</v>
      </c>
      <c r="B23" s="21" t="s">
        <v>253</v>
      </c>
      <c r="C23" s="25" t="s">
        <v>254</v>
      </c>
    </row>
  </sheetData>
  <hyperlinks>
    <hyperlink ref="C3" r:id="rId1" display="https://caseantiques.com/"/>
    <hyperlink ref="C8" r:id="rId2" display="https://www.ebay.com/"/>
    <hyperlink ref="C11" r:id="rId3" display="https://www.facebook.com/marketplace/"/>
    <hyperlink ref="C23" r:id="rId4" display="https://www.worthpoint.com/"/>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3"/>
  <sheetViews>
    <sheetView showFormulas="false" showGridLines="true" showRowColHeaders="true" showZeros="true" rightToLeft="false" tabSelected="false" showOutlineSymbols="true" defaultGridColor="true" view="normal" topLeftCell="A1" colorId="64" zoomScale="130" zoomScaleNormal="130" zoomScalePageLayoutView="100" workbookViewId="0">
      <selection pane="topLeft" activeCell="A1" activeCellId="0" sqref="A1"/>
    </sheetView>
  </sheetViews>
  <sheetFormatPr defaultColWidth="10.41015625" defaultRowHeight="15.75" zeroHeight="false" outlineLevelRow="0" outlineLevelCol="0"/>
  <cols>
    <col collapsed="false" customWidth="true" hidden="false" outlineLevel="0" max="1" min="1" style="12" width="10.84"/>
    <col collapsed="false" customWidth="true" hidden="false" outlineLevel="0" max="2" min="2" style="12" width="20.34"/>
    <col collapsed="false" customWidth="true" hidden="false" outlineLevel="0" max="3" min="3" style="26" width="58"/>
  </cols>
  <sheetData>
    <row r="1" customFormat="false" ht="15.75" hidden="false" customHeight="false" outlineLevel="0" collapsed="false">
      <c r="A1" s="27" t="s">
        <v>255</v>
      </c>
      <c r="B1" s="27" t="s">
        <v>256</v>
      </c>
      <c r="C1" s="27" t="s">
        <v>257</v>
      </c>
    </row>
    <row r="2" customFormat="false" ht="15.75" hidden="false" customHeight="false" outlineLevel="0" collapsed="false">
      <c r="A2" s="28" t="s">
        <v>29</v>
      </c>
      <c r="B2" s="29" t="n">
        <v>45536</v>
      </c>
      <c r="C2" s="30" t="s">
        <v>258</v>
      </c>
    </row>
    <row r="3" customFormat="false" ht="38" hidden="false" customHeight="false" outlineLevel="0" collapsed="false">
      <c r="A3" s="28" t="s">
        <v>61</v>
      </c>
      <c r="B3" s="29" t="n">
        <v>45627</v>
      </c>
      <c r="C3" s="31" t="s">
        <v>259</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C33:C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41015625" defaultRowHeight="15.75" zeroHeight="false" outlineLevelRow="0" outlineLevelCol="0"/>
  <cols>
    <col collapsed="false" customWidth="true" hidden="false" outlineLevel="0" max="3" min="3" style="0" width="176.84"/>
  </cols>
  <sheetData>
    <row r="33" customFormat="false" ht="82" hidden="false" customHeight="false" outlineLevel="0" collapsed="false">
      <c r="C33" s="32" t="s">
        <v>260</v>
      </c>
    </row>
    <row r="34" customFormat="false" ht="43.3" hidden="false" customHeight="false" outlineLevel="0" collapsed="false">
      <c r="C34" s="33" t="s">
        <v>261</v>
      </c>
    </row>
    <row r="35" customFormat="false" ht="22.05" hidden="false" customHeight="false" outlineLevel="0" collapsed="false">
      <c r="C35" s="34" t="s">
        <v>262</v>
      </c>
    </row>
    <row r="36" customFormat="false" ht="22.05" hidden="false" customHeight="false" outlineLevel="0" collapsed="false">
      <c r="C36" s="34" t="s">
        <v>263</v>
      </c>
    </row>
    <row r="37" customFormat="false" ht="15.75" hidden="false" customHeight="false" outlineLevel="0" collapsed="false">
      <c r="C37" s="35" t="s">
        <v>264</v>
      </c>
    </row>
    <row r="38" customFormat="false" ht="22.5" hidden="false" customHeight="false" outlineLevel="0" collapsed="false">
      <c r="C38" s="36" t="s">
        <v>265</v>
      </c>
    </row>
    <row r="39" customFormat="false" ht="22.5" hidden="false" customHeight="false" outlineLevel="0" collapsed="false">
      <c r="C39" s="36" t="s">
        <v>266</v>
      </c>
    </row>
    <row r="40" customFormat="false" ht="22.5" hidden="false" customHeight="false" outlineLevel="0" collapsed="false">
      <c r="C40" s="36" t="s">
        <v>267</v>
      </c>
    </row>
    <row r="41" customFormat="false" ht="22.05" hidden="false" customHeight="false" outlineLevel="0" collapsed="false">
      <c r="C41" s="36" t="s">
        <v>268</v>
      </c>
    </row>
    <row r="42" customFormat="false" ht="314.5" hidden="false" customHeight="false" outlineLevel="0" collapsed="false">
      <c r="C42" s="37" t="s">
        <v>269</v>
      </c>
    </row>
  </sheetData>
  <hyperlinks>
    <hyperlink ref="C37" r:id="rId1" display="Selling with Case"/>
  </hyperlink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0.41015625" defaultRowHeight="15.75" zeroHeight="false" outlineLevelRow="0" outlineLevelCol="0"/>
  <sheetData>
    <row r="1" customFormat="false" ht="15.75" hidden="false" customHeight="false" outlineLevel="0" collapsed="false">
      <c r="A1" s="0" t="s">
        <v>270</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P3:P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P6" activeCellId="0" sqref="P6"/>
    </sheetView>
  </sheetViews>
  <sheetFormatPr defaultColWidth="10.41015625" defaultRowHeight="15.75" zeroHeight="false" outlineLevelRow="0" outlineLevelCol="0"/>
  <sheetData>
    <row r="3" customFormat="false" ht="15.75" hidden="false" customHeight="false" outlineLevel="0" collapsed="false">
      <c r="P3" s="0" t="s">
        <v>271</v>
      </c>
    </row>
    <row r="5" customFormat="false" ht="15.75" hidden="false" customHeight="false" outlineLevel="0" collapsed="false">
      <c r="P5" s="38" t="n">
        <v>45352</v>
      </c>
    </row>
  </sheetData>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LibreOffice/24.8.4.2$Windows_X86_64 LibreOffice_project/bb3cfa12c7b1bf994ecc5649a80400d06cd71002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2023-04-10T01:07:44Z</dcterms:created>
  <dc:creator>Eamonn Gormley</dc:creator>
  <dc:description/>
  <dc:language>en-US</dc:language>
  <cp:lastModifiedBy>Eamonn Gormley</cp:lastModifiedBy>
  <dcterms:modified xsi:type="dcterms:W3CDTF">2024-12-30T19:15:58Z</dcterms:modified>
  <cp:revision>0</cp:revision>
  <dc:subject/>
  <dc:title/>
</cp:coreProperties>
</file>

<file path=docProps/custom.xml><?xml version="1.0" encoding="utf-8"?>
<Properties xmlns="http://schemas.openxmlformats.org/officeDocument/2006/custom-properties" xmlns:vt="http://schemas.openxmlformats.org/officeDocument/2006/docPropsVTypes"/>
</file>